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023\Informe Trimestral Empresas Públicas\Acum al III Trimestre 2023\INFORME\"/>
    </mc:Choice>
  </mc:AlternateContent>
  <bookViews>
    <workbookView xWindow="0" yWindow="0" windowWidth="19200" windowHeight="7356"/>
  </bookViews>
  <sheets>
    <sheet name="III TRIMESTRE 2023" sheetId="5" r:id="rId1"/>
  </sheets>
  <definedNames>
    <definedName name="_xlnm.Print_Titles" localSheetId="0">'III TRIMESTRE 2023'!$A:$B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6" i="5" l="1"/>
  <c r="AJ37" i="5" l="1"/>
  <c r="AJ38" i="5"/>
  <c r="AJ43" i="5"/>
  <c r="AJ41" i="5"/>
  <c r="AJ42" i="5"/>
  <c r="G3" i="5" l="1"/>
  <c r="N3" i="5"/>
  <c r="C3" i="5"/>
  <c r="D3" i="5"/>
  <c r="E3" i="5"/>
  <c r="H3" i="5"/>
  <c r="J3" i="5"/>
  <c r="K3" i="5"/>
  <c r="L3" i="5"/>
  <c r="M3" i="5"/>
  <c r="P3" i="5"/>
  <c r="R3" i="5"/>
  <c r="S3" i="5"/>
  <c r="T3" i="5"/>
  <c r="U3" i="5"/>
  <c r="X3" i="5"/>
  <c r="Z3" i="5"/>
  <c r="AA3" i="5"/>
  <c r="AB3" i="5"/>
  <c r="AC3" i="5"/>
  <c r="AF3" i="5"/>
  <c r="AH3" i="5"/>
  <c r="AI3" i="5"/>
  <c r="I3" i="5"/>
  <c r="Q3" i="5"/>
  <c r="Y3" i="5"/>
  <c r="AG3" i="5"/>
  <c r="F3" i="5"/>
  <c r="O3" i="5"/>
  <c r="V3" i="5"/>
  <c r="W3" i="5"/>
  <c r="AD3" i="5"/>
  <c r="AE3" i="5"/>
  <c r="C10" i="5"/>
  <c r="D10" i="5"/>
  <c r="J10" i="5"/>
  <c r="K10" i="5"/>
  <c r="R10" i="5"/>
  <c r="S10" i="5"/>
  <c r="Z10" i="5"/>
  <c r="Z9" i="5" s="1"/>
  <c r="AA10" i="5"/>
  <c r="AH10" i="5"/>
  <c r="AI10" i="5"/>
  <c r="F10" i="5"/>
  <c r="G10" i="5"/>
  <c r="H10" i="5"/>
  <c r="I10" i="5"/>
  <c r="L10" i="5"/>
  <c r="N10" i="5"/>
  <c r="O10" i="5"/>
  <c r="P10" i="5"/>
  <c r="Q10" i="5"/>
  <c r="T10" i="5"/>
  <c r="V10" i="5"/>
  <c r="W10" i="5"/>
  <c r="X10" i="5"/>
  <c r="Y10" i="5"/>
  <c r="AB10" i="5"/>
  <c r="AD10" i="5"/>
  <c r="AE10" i="5"/>
  <c r="AF10" i="5"/>
  <c r="AG10" i="5"/>
  <c r="E10" i="5"/>
  <c r="M10" i="5"/>
  <c r="U10" i="5"/>
  <c r="AC10" i="5"/>
  <c r="C14" i="5"/>
  <c r="D14" i="5"/>
  <c r="E14" i="5"/>
  <c r="J14" i="5"/>
  <c r="K14" i="5"/>
  <c r="M14" i="5"/>
  <c r="R14" i="5"/>
  <c r="S14" i="5"/>
  <c r="U14" i="5"/>
  <c r="Z14" i="5"/>
  <c r="AA14" i="5"/>
  <c r="AC14" i="5"/>
  <c r="AH14" i="5"/>
  <c r="AI14" i="5"/>
  <c r="F14" i="5"/>
  <c r="G14" i="5"/>
  <c r="H14" i="5"/>
  <c r="I14" i="5"/>
  <c r="L14" i="5"/>
  <c r="N14" i="5"/>
  <c r="O14" i="5"/>
  <c r="P14" i="5"/>
  <c r="Q14" i="5"/>
  <c r="T14" i="5"/>
  <c r="V14" i="5"/>
  <c r="W14" i="5"/>
  <c r="X14" i="5"/>
  <c r="Y14" i="5"/>
  <c r="AB14" i="5"/>
  <c r="AD14" i="5"/>
  <c r="AE14" i="5"/>
  <c r="AF14" i="5"/>
  <c r="AG14" i="5"/>
  <c r="F22" i="5"/>
  <c r="G22" i="5"/>
  <c r="I22" i="5"/>
  <c r="N22" i="5"/>
  <c r="O22" i="5"/>
  <c r="Q22" i="5"/>
  <c r="V22" i="5"/>
  <c r="W22" i="5"/>
  <c r="Y22" i="5"/>
  <c r="AD22" i="5"/>
  <c r="AE22" i="5"/>
  <c r="AG22" i="5"/>
  <c r="C22" i="5"/>
  <c r="D22" i="5"/>
  <c r="E22" i="5"/>
  <c r="H22" i="5"/>
  <c r="J22" i="5"/>
  <c r="K22" i="5"/>
  <c r="L22" i="5"/>
  <c r="M22" i="5"/>
  <c r="P22" i="5"/>
  <c r="R22" i="5"/>
  <c r="S22" i="5"/>
  <c r="T22" i="5"/>
  <c r="U22" i="5"/>
  <c r="X22" i="5"/>
  <c r="Z22" i="5"/>
  <c r="AA22" i="5"/>
  <c r="AB22" i="5"/>
  <c r="AC22" i="5"/>
  <c r="AF22" i="5"/>
  <c r="AH22" i="5"/>
  <c r="AI22" i="5"/>
  <c r="D26" i="5"/>
  <c r="I26" i="5"/>
  <c r="K26" i="5"/>
  <c r="Q26" i="5"/>
  <c r="S26" i="5"/>
  <c r="Y26" i="5"/>
  <c r="AA26" i="5"/>
  <c r="AG26" i="5"/>
  <c r="AI26" i="5"/>
  <c r="C26" i="5"/>
  <c r="E26" i="5"/>
  <c r="F26" i="5"/>
  <c r="G26" i="5"/>
  <c r="J26" i="5"/>
  <c r="L26" i="5"/>
  <c r="M26" i="5"/>
  <c r="N26" i="5"/>
  <c r="O26" i="5"/>
  <c r="R26" i="5"/>
  <c r="T26" i="5"/>
  <c r="U26" i="5"/>
  <c r="V26" i="5"/>
  <c r="W26" i="5"/>
  <c r="Z26" i="5"/>
  <c r="AB26" i="5"/>
  <c r="AC26" i="5"/>
  <c r="AD26" i="5"/>
  <c r="AE26" i="5"/>
  <c r="AH26" i="5"/>
  <c r="H26" i="5"/>
  <c r="P26" i="5"/>
  <c r="X26" i="5"/>
  <c r="AF26" i="5"/>
  <c r="E9" i="5" l="1"/>
  <c r="E20" i="5" s="1"/>
  <c r="J9" i="5"/>
  <c r="D9" i="5"/>
  <c r="AC9" i="5"/>
  <c r="AC20" i="5" s="1"/>
  <c r="AA9" i="5"/>
  <c r="AA20" i="5" s="1"/>
  <c r="M9" i="5"/>
  <c r="M20" i="5" s="1"/>
  <c r="S9" i="5"/>
  <c r="S20" i="5" s="1"/>
  <c r="R9" i="5"/>
  <c r="R20" i="5" s="1"/>
  <c r="K9" i="5"/>
  <c r="K20" i="5" s="1"/>
  <c r="AI9" i="5"/>
  <c r="AI20" i="5" s="1"/>
  <c r="U9" i="5"/>
  <c r="U20" i="5" s="1"/>
  <c r="AH9" i="5"/>
  <c r="AH20" i="5" s="1"/>
  <c r="C9" i="5"/>
  <c r="C20" i="5" s="1"/>
  <c r="AB9" i="5"/>
  <c r="AB20" i="5" s="1"/>
  <c r="T9" i="5"/>
  <c r="T20" i="5" s="1"/>
  <c r="L9" i="5"/>
  <c r="L20" i="5" s="1"/>
  <c r="AG9" i="5"/>
  <c r="AG20" i="5" s="1"/>
  <c r="Y9" i="5"/>
  <c r="Y20" i="5" s="1"/>
  <c r="Q9" i="5"/>
  <c r="Q20" i="5" s="1"/>
  <c r="I9" i="5"/>
  <c r="I20" i="5" s="1"/>
  <c r="D20" i="5"/>
  <c r="AF9" i="5"/>
  <c r="AF20" i="5" s="1"/>
  <c r="X9" i="5"/>
  <c r="X20" i="5" s="1"/>
  <c r="P9" i="5"/>
  <c r="P20" i="5" s="1"/>
  <c r="H9" i="5"/>
  <c r="H20" i="5" s="1"/>
  <c r="Z20" i="5"/>
  <c r="J20" i="5"/>
  <c r="AE9" i="5"/>
  <c r="AE20" i="5" s="1"/>
  <c r="W9" i="5"/>
  <c r="W20" i="5" s="1"/>
  <c r="O9" i="5"/>
  <c r="O20" i="5" s="1"/>
  <c r="G9" i="5"/>
  <c r="G20" i="5" s="1"/>
  <c r="AD9" i="5"/>
  <c r="AD20" i="5" s="1"/>
  <c r="V9" i="5"/>
  <c r="V20" i="5" s="1"/>
  <c r="N9" i="5"/>
  <c r="N20" i="5" s="1"/>
  <c r="F9" i="5"/>
  <c r="F20" i="5" s="1"/>
  <c r="AC40" i="5"/>
  <c r="U40" i="5"/>
  <c r="M40" i="5"/>
  <c r="E40" i="5"/>
  <c r="AG35" i="5"/>
  <c r="Y35" i="5"/>
  <c r="R35" i="5"/>
  <c r="Q35" i="5"/>
  <c r="F35" i="5"/>
  <c r="Z35" i="5"/>
  <c r="U35" i="5"/>
  <c r="E35" i="5"/>
  <c r="AH32" i="5"/>
  <c r="Z32" i="5"/>
  <c r="R32" i="5" l="1"/>
  <c r="R31" i="5"/>
  <c r="N33" i="5"/>
  <c r="D32" i="5"/>
  <c r="C35" i="5"/>
  <c r="J35" i="5"/>
  <c r="AH35" i="5"/>
  <c r="C40" i="5"/>
  <c r="J40" i="5"/>
  <c r="R40" i="5"/>
  <c r="Z40" i="5"/>
  <c r="AH40" i="5"/>
  <c r="C30" i="5"/>
  <c r="Z33" i="5"/>
  <c r="D31" i="5"/>
  <c r="K30" i="5"/>
  <c r="S31" i="5"/>
  <c r="AI31" i="5"/>
  <c r="Y30" i="5"/>
  <c r="M35" i="5"/>
  <c r="AC35" i="5"/>
  <c r="I35" i="5"/>
  <c r="D40" i="5"/>
  <c r="K40" i="5"/>
  <c r="S40" i="5"/>
  <c r="AA40" i="5"/>
  <c r="I40" i="5"/>
  <c r="Q40" i="5"/>
  <c r="Y40" i="5"/>
  <c r="AG40" i="5"/>
  <c r="I32" i="5"/>
  <c r="N35" i="5"/>
  <c r="V35" i="5"/>
  <c r="AD35" i="5"/>
  <c r="G35" i="5"/>
  <c r="O35" i="5"/>
  <c r="W35" i="5"/>
  <c r="W30" i="5"/>
  <c r="F32" i="5"/>
  <c r="V32" i="5"/>
  <c r="G40" i="5"/>
  <c r="W40" i="5"/>
  <c r="E31" i="5"/>
  <c r="M31" i="5"/>
  <c r="H40" i="5"/>
  <c r="P40" i="5"/>
  <c r="X40" i="5"/>
  <c r="AF40" i="5"/>
  <c r="L40" i="5"/>
  <c r="T40" i="5"/>
  <c r="AB40" i="5"/>
  <c r="V31" i="5"/>
  <c r="O30" i="5"/>
  <c r="AE31" i="5"/>
  <c r="N32" i="5"/>
  <c r="AD32" i="5"/>
  <c r="O40" i="5"/>
  <c r="AE40" i="5"/>
  <c r="H32" i="5"/>
  <c r="P32" i="5"/>
  <c r="X32" i="5"/>
  <c r="AF32" i="5"/>
  <c r="T31" i="5"/>
  <c r="AB31" i="5"/>
  <c r="D35" i="5"/>
  <c r="K35" i="5"/>
  <c r="S35" i="5"/>
  <c r="AA35" i="5"/>
  <c r="AI35" i="5"/>
  <c r="U31" i="5"/>
  <c r="C32" i="5"/>
  <c r="AI40" i="5"/>
  <c r="J32" i="5"/>
  <c r="AE35" i="5"/>
  <c r="H35" i="5"/>
  <c r="P35" i="5"/>
  <c r="X35" i="5"/>
  <c r="AF35" i="5"/>
  <c r="L35" i="5"/>
  <c r="T35" i="5"/>
  <c r="AB35" i="5"/>
  <c r="F40" i="5"/>
  <c r="N40" i="5"/>
  <c r="V40" i="5"/>
  <c r="AD40" i="5"/>
  <c r="G32" i="5"/>
  <c r="W32" i="5"/>
  <c r="AG32" i="5"/>
  <c r="AD31" i="5"/>
  <c r="C33" i="5"/>
  <c r="J31" i="5"/>
  <c r="J33" i="5"/>
  <c r="J30" i="5"/>
  <c r="R33" i="5"/>
  <c r="R30" i="5"/>
  <c r="Z31" i="5"/>
  <c r="Z30" i="5"/>
  <c r="AH31" i="5"/>
  <c r="AH33" i="5"/>
  <c r="AH30" i="5"/>
  <c r="G31" i="5"/>
  <c r="G33" i="5"/>
  <c r="G30" i="5"/>
  <c r="S30" i="5"/>
  <c r="AA31" i="5"/>
  <c r="AA30" i="5"/>
  <c r="I30" i="5"/>
  <c r="I31" i="5"/>
  <c r="I33" i="5"/>
  <c r="Q30" i="5"/>
  <c r="AG30" i="5"/>
  <c r="AG31" i="5"/>
  <c r="AG33" i="5"/>
  <c r="L31" i="5"/>
  <c r="L33" i="5"/>
  <c r="L30" i="5"/>
  <c r="T30" i="5"/>
  <c r="H30" i="5"/>
  <c r="H31" i="5"/>
  <c r="P30" i="5"/>
  <c r="P33" i="5"/>
  <c r="P31" i="5"/>
  <c r="X30" i="5"/>
  <c r="K32" i="5"/>
  <c r="S32" i="5"/>
  <c r="AA32" i="5"/>
  <c r="AI32" i="5"/>
  <c r="E30" i="5"/>
  <c r="AC30" i="5"/>
  <c r="U30" i="5"/>
  <c r="F30" i="5"/>
  <c r="AD30" i="5"/>
  <c r="M30" i="5"/>
  <c r="AD33" i="5"/>
  <c r="AJ40" i="5" l="1"/>
  <c r="Y32" i="5"/>
  <c r="Y33" i="5"/>
  <c r="Q32" i="5"/>
  <c r="Q33" i="5"/>
  <c r="N31" i="5"/>
  <c r="N30" i="5"/>
  <c r="K31" i="5"/>
  <c r="AC32" i="5"/>
  <c r="W31" i="5"/>
  <c r="Y31" i="5"/>
  <c r="AI30" i="5"/>
  <c r="K33" i="5"/>
  <c r="M33" i="5"/>
  <c r="AF31" i="5"/>
  <c r="C31" i="5"/>
  <c r="AE32" i="5"/>
  <c r="V30" i="5"/>
  <c r="D30" i="5"/>
  <c r="O31" i="5"/>
  <c r="AB33" i="5"/>
  <c r="W33" i="5"/>
  <c r="V33" i="5"/>
  <c r="AC31" i="5"/>
  <c r="Q31" i="5"/>
  <c r="O32" i="5"/>
  <c r="O33" i="5"/>
  <c r="U32" i="5"/>
  <c r="AF30" i="5"/>
  <c r="H33" i="5"/>
  <c r="M32" i="5"/>
  <c r="AB32" i="5"/>
  <c r="AF33" i="5"/>
  <c r="X33" i="5"/>
  <c r="AE30" i="5"/>
  <c r="T32" i="5"/>
  <c r="F33" i="5"/>
  <c r="X31" i="5"/>
  <c r="AE33" i="5"/>
  <c r="L32" i="5"/>
  <c r="AB30" i="5"/>
  <c r="AC33" i="5"/>
  <c r="T33" i="5"/>
  <c r="F31" i="5"/>
  <c r="D33" i="5"/>
  <c r="AA33" i="5"/>
  <c r="U33" i="5"/>
  <c r="S33" i="5"/>
  <c r="AI33" i="5"/>
  <c r="E32" i="5" l="1"/>
  <c r="E33" i="5"/>
  <c r="AJ3" i="5"/>
  <c r="AJ35" i="5" l="1"/>
  <c r="AJ33" i="5"/>
  <c r="AJ32" i="5"/>
  <c r="AJ31" i="5"/>
  <c r="AJ30" i="5"/>
  <c r="AJ28" i="5"/>
  <c r="AJ27" i="5"/>
  <c r="AJ26" i="5"/>
  <c r="AJ23" i="5"/>
  <c r="AJ24" i="5"/>
  <c r="AJ22" i="5"/>
  <c r="AJ20" i="5"/>
  <c r="AJ10" i="5"/>
  <c r="AJ11" i="5"/>
  <c r="AJ12" i="5"/>
  <c r="AJ13" i="5"/>
  <c r="AJ14" i="5"/>
  <c r="AJ15" i="5"/>
  <c r="AJ16" i="5"/>
  <c r="AJ17" i="5"/>
  <c r="AJ18" i="5"/>
  <c r="AJ9" i="5"/>
  <c r="AJ4" i="5"/>
  <c r="AJ5" i="5"/>
  <c r="AJ6" i="5"/>
  <c r="AJ7" i="5"/>
</calcChain>
</file>

<file path=xl/sharedStrings.xml><?xml version="1.0" encoding="utf-8"?>
<sst xmlns="http://schemas.openxmlformats.org/spreadsheetml/2006/main" count="80" uniqueCount="77">
  <si>
    <t>AGP S.E.</t>
  </si>
  <si>
    <t>AR-SAT</t>
  </si>
  <si>
    <t>COVIARA</t>
  </si>
  <si>
    <t>Corredores Viales S.A.</t>
  </si>
  <si>
    <t>DIOXITEK S.A.</t>
  </si>
  <si>
    <t>FADEA</t>
  </si>
  <si>
    <t>INTERCARGO S.A.</t>
  </si>
  <si>
    <t>TANDANOR</t>
  </si>
  <si>
    <t>TELAM S.E.</t>
  </si>
  <si>
    <t>VENG S.A.</t>
  </si>
  <si>
    <t>YMAD</t>
  </si>
  <si>
    <t>CONCEPTO</t>
  </si>
  <si>
    <t>ADIF</t>
  </si>
  <si>
    <t>AEROL. ARG.</t>
  </si>
  <si>
    <t>BELGRANO CARGAS</t>
  </si>
  <si>
    <t>CASA DE MONEDA</t>
  </si>
  <si>
    <t>CONTENIDOS PÚBLICOS</t>
  </si>
  <si>
    <t>CORREO</t>
  </si>
  <si>
    <t>DECAHF</t>
  </si>
  <si>
    <t>EDUC.AR</t>
  </si>
  <si>
    <t>EANA</t>
  </si>
  <si>
    <t>FASE</t>
  </si>
  <si>
    <t>NASA</t>
  </si>
  <si>
    <t>SRT UNC</t>
  </si>
  <si>
    <t>RTA</t>
  </si>
  <si>
    <t>YCRT</t>
  </si>
  <si>
    <t>I)</t>
  </si>
  <si>
    <t>INGRESOS CORRIENTES</t>
  </si>
  <si>
    <t xml:space="preserve">   - INGRESOS DE OPERACIÓN</t>
  </si>
  <si>
    <t xml:space="preserve">   - RENTAS DE LA PROPIEDAD</t>
  </si>
  <si>
    <t xml:space="preserve">   - TRANSFERENCIAS CORRIENTES</t>
  </si>
  <si>
    <t xml:space="preserve">   - OTROS INGRESOS</t>
  </si>
  <si>
    <t>II)</t>
  </si>
  <si>
    <t>GASTOS CORRIENTES</t>
  </si>
  <si>
    <t xml:space="preserve">   - GASTOS DE OPERACIÓN</t>
  </si>
  <si>
    <t xml:space="preserve">     . Remuneraciones</t>
  </si>
  <si>
    <t xml:space="preserve">     . Bienes y Servicios</t>
  </si>
  <si>
    <t xml:space="preserve">     . Otros Gastos</t>
  </si>
  <si>
    <t xml:space="preserve">     . Intereses</t>
  </si>
  <si>
    <t xml:space="preserve">     . Otras Rentas</t>
  </si>
  <si>
    <t xml:space="preserve">   - OTROS GASTOS</t>
  </si>
  <si>
    <t>III)</t>
  </si>
  <si>
    <t>RESULT.ECON.: AHORRO/DESAHORRO</t>
  </si>
  <si>
    <t>IV)</t>
  </si>
  <si>
    <t>RECURSOS DE CAPITAL</t>
  </si>
  <si>
    <t xml:space="preserve">   - RECURSOS PROPIOS DE CAPITAL</t>
  </si>
  <si>
    <t xml:space="preserve">   - TRANSFERENCIAS DE CAPITAL</t>
  </si>
  <si>
    <t>V)</t>
  </si>
  <si>
    <t>GASTOS DE CAPITAL</t>
  </si>
  <si>
    <t xml:space="preserve">   - INVERSIÓN REAL DIRECTA</t>
  </si>
  <si>
    <t>VI)</t>
  </si>
  <si>
    <t xml:space="preserve">INGRESOS TOTALES (I+IV) </t>
  </si>
  <si>
    <t>VII)</t>
  </si>
  <si>
    <t>RESULTADO PRIMARIO</t>
  </si>
  <si>
    <t>VIII)</t>
  </si>
  <si>
    <t>GASTOS TOTALES (II+V)</t>
  </si>
  <si>
    <t>IX)</t>
  </si>
  <si>
    <t>RESULTADO FINANCIERO (VI-VIII)</t>
  </si>
  <si>
    <t>AYSA</t>
  </si>
  <si>
    <t>PLAYAS FERROV. S.A.</t>
  </si>
  <si>
    <t>INTEA</t>
  </si>
  <si>
    <t>POLO TECNOL.</t>
  </si>
  <si>
    <t>FABRIC. MILITARES</t>
  </si>
  <si>
    <t>X)</t>
  </si>
  <si>
    <t>FUENTES FINANCIERAS</t>
  </si>
  <si>
    <t xml:space="preserve">   - DISMINUC. DE LA INVERSIÓN FINANCIERA</t>
  </si>
  <si>
    <t xml:space="preserve">   - ENDEUD.PUB. E INCREM.OTROS PASIVOS</t>
  </si>
  <si>
    <t xml:space="preserve">   - INCREMENTO DEL PATRIMONIO</t>
  </si>
  <si>
    <t>XI)</t>
  </si>
  <si>
    <t>APLICACIONES FINANCIERAS</t>
  </si>
  <si>
    <t xml:space="preserve">   - INVERSIÓN FINANCIERA</t>
  </si>
  <si>
    <t xml:space="preserve">   - AMORT.DEUDAS Y DISM. OTROS PASIVOS</t>
  </si>
  <si>
    <t xml:space="preserve">   - DISMINUCIÓN DEL PATRIMONIO</t>
  </si>
  <si>
    <t>TOTAL</t>
  </si>
  <si>
    <t>OFSE</t>
  </si>
  <si>
    <t>ENARSA</t>
  </si>
  <si>
    <t>LT 10 UNL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</si>
</sst>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,,"/>
    <numFmt numFmtId="165" formatCode="#,##0.0"/>
    <numFmt numFmtId="166" formatCode="0.0%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1" applyNumberFormat="0" applyFill="0" applyAlignment="0" applyProtection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5" xfId="0" applyFont="1" applyFill="1" applyBorder="1" applyAlignment="1">
      <alignment horizontal="right"/>
    </xf>
    <xf numFmtId="0" fontId="4" fillId="0" borderId="6" xfId="1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right"/>
    </xf>
    <xf numFmtId="0" fontId="5" fillId="0" borderId="6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right" vertical="top" wrapText="1"/>
    </xf>
    <xf numFmtId="165" fontId="4" fillId="0" borderId="0" xfId="1" applyNumberFormat="1" applyFont="1" applyFill="1" applyBorder="1" applyAlignment="1">
      <alignment horizontal="right" vertical="top" wrapText="1"/>
    </xf>
    <xf numFmtId="165" fontId="4" fillId="0" borderId="6" xfId="1" applyNumberFormat="1" applyFont="1" applyFill="1" applyBorder="1" applyAlignment="1">
      <alignment horizontal="right" vertical="top" wrapText="1"/>
    </xf>
    <xf numFmtId="165" fontId="5" fillId="0" borderId="6" xfId="1" applyNumberFormat="1" applyFont="1" applyFill="1" applyBorder="1" applyAlignment="1">
      <alignment horizontal="right" vertical="top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5" fillId="0" borderId="5" xfId="0" applyFont="1" applyFill="1" applyBorder="1"/>
    <xf numFmtId="0" fontId="5" fillId="0" borderId="6" xfId="0" applyFont="1" applyFill="1" applyBorder="1"/>
    <xf numFmtId="0" fontId="5" fillId="0" borderId="7" xfId="0" applyFont="1" applyFill="1" applyBorder="1" applyAlignment="1">
      <alignment horizontal="right"/>
    </xf>
    <xf numFmtId="0" fontId="5" fillId="0" borderId="8" xfId="1" applyFont="1" applyFill="1" applyBorder="1" applyAlignment="1">
      <alignment horizontal="left" vertical="top" wrapText="1"/>
    </xf>
    <xf numFmtId="0" fontId="0" fillId="0" borderId="0" xfId="0" applyBorder="1"/>
    <xf numFmtId="0" fontId="0" fillId="0" borderId="6" xfId="0" applyBorder="1"/>
    <xf numFmtId="0" fontId="0" fillId="0" borderId="5" xfId="0" applyBorder="1"/>
    <xf numFmtId="165" fontId="5" fillId="0" borderId="9" xfId="1" applyNumberFormat="1" applyFont="1" applyFill="1" applyBorder="1" applyAlignment="1">
      <alignment horizontal="right" vertical="top" wrapText="1"/>
    </xf>
    <xf numFmtId="165" fontId="5" fillId="0" borderId="8" xfId="1" applyNumberFormat="1" applyFont="1" applyFill="1" applyBorder="1" applyAlignment="1">
      <alignment horizontal="right" vertical="top" wrapText="1"/>
    </xf>
    <xf numFmtId="165" fontId="0" fillId="0" borderId="0" xfId="0" applyNumberFormat="1"/>
    <xf numFmtId="0" fontId="2" fillId="2" borderId="10" xfId="1" applyFont="1" applyFill="1" applyBorder="1" applyAlignment="1">
      <alignment horizontal="center" vertical="center" wrapText="1"/>
    </xf>
    <xf numFmtId="0" fontId="0" fillId="0" borderId="11" xfId="0" applyFill="1" applyBorder="1"/>
    <xf numFmtId="165" fontId="4" fillId="0" borderId="11" xfId="1" applyNumberFormat="1" applyFont="1" applyFill="1" applyBorder="1" applyAlignment="1">
      <alignment horizontal="right" vertical="top" wrapText="1"/>
    </xf>
    <xf numFmtId="165" fontId="5" fillId="0" borderId="11" xfId="1" applyNumberFormat="1" applyFont="1" applyFill="1" applyBorder="1" applyAlignment="1">
      <alignment horizontal="right" vertical="top" wrapText="1"/>
    </xf>
    <xf numFmtId="0" fontId="0" fillId="0" borderId="11" xfId="0" applyBorder="1"/>
    <xf numFmtId="165" fontId="5" fillId="0" borderId="12" xfId="1" applyNumberFormat="1" applyFont="1" applyFill="1" applyBorder="1" applyAlignment="1">
      <alignment horizontal="right" vertical="top" wrapText="1"/>
    </xf>
    <xf numFmtId="0" fontId="2" fillId="0" borderId="6" xfId="1" applyFont="1" applyFill="1" applyBorder="1" applyAlignment="1">
      <alignment horizontal="center" vertical="center" wrapText="1"/>
    </xf>
    <xf numFmtId="165" fontId="5" fillId="0" borderId="5" xfId="1" applyNumberFormat="1" applyFont="1" applyFill="1" applyBorder="1" applyAlignment="1">
      <alignment horizontal="right" vertical="top" wrapText="1"/>
    </xf>
    <xf numFmtId="166" fontId="0" fillId="0" borderId="0" xfId="3" applyNumberFormat="1" applyFont="1"/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</cellXfs>
  <cellStyles count="4">
    <cellStyle name="Normal" xfId="0" builtinId="0"/>
    <cellStyle name="Normal_Hoja1" xfId="1"/>
    <cellStyle name="Porcentaje" xfId="3" builtinId="5"/>
    <cellStyle name="Título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tabSelected="1" zoomScaleNormal="100" workbookViewId="0">
      <pane xSplit="2" ySplit="1" topLeftCell="AB20" activePane="bottomRight" state="frozen"/>
      <selection pane="topRight" activeCell="C1" sqref="C1"/>
      <selection pane="bottomLeft" activeCell="A2" sqref="A2"/>
      <selection pane="bottomRight" activeCell="AG45" sqref="AG45"/>
    </sheetView>
  </sheetViews>
  <sheetFormatPr baseColWidth="10" defaultRowHeight="14.4" x14ac:dyDescent="0.3"/>
  <cols>
    <col min="1" max="1" width="4.33203125" customWidth="1"/>
    <col min="2" max="2" width="43.109375" customWidth="1"/>
    <col min="3" max="3" width="9.6640625" customWidth="1"/>
    <col min="4" max="4" width="9.44140625" customWidth="1"/>
    <col min="5" max="5" width="10.33203125" customWidth="1"/>
    <col min="6" max="6" width="9.33203125" customWidth="1"/>
    <col min="7" max="7" width="11" customWidth="1"/>
    <col min="8" max="8" width="10.6640625" bestFit="1" customWidth="1"/>
    <col min="9" max="10" width="9.6640625" customWidth="1"/>
    <col min="11" max="11" width="12.44140625" customWidth="1"/>
    <col min="12" max="12" width="11.88671875" customWidth="1"/>
    <col min="13" max="13" width="12.44140625" customWidth="1"/>
    <col min="14" max="14" width="11.33203125" customWidth="1"/>
    <col min="15" max="15" width="9.6640625" customWidth="1"/>
    <col min="16" max="17" width="10.77734375" customWidth="1"/>
    <col min="18" max="18" width="10.109375" customWidth="1"/>
    <col min="19" max="19" width="10.88671875" customWidth="1"/>
    <col min="20" max="21" width="9.6640625" customWidth="1"/>
    <col min="22" max="22" width="9.44140625" customWidth="1"/>
    <col min="23" max="23" width="12.109375" customWidth="1"/>
    <col min="24" max="24" width="10.109375" customWidth="1"/>
    <col min="25" max="25" width="11.77734375" customWidth="1"/>
    <col min="26" max="26" width="9" customWidth="1"/>
    <col min="27" max="27" width="9.109375" customWidth="1"/>
    <col min="28" max="30" width="9.6640625" customWidth="1"/>
    <col min="31" max="31" width="11.33203125" customWidth="1"/>
    <col min="32" max="35" width="9.6640625" customWidth="1"/>
  </cols>
  <sheetData>
    <row r="1" spans="1:38" ht="43.8" thickBot="1" x14ac:dyDescent="0.35">
      <c r="A1" s="35" t="s">
        <v>11</v>
      </c>
      <c r="B1" s="36"/>
      <c r="C1" s="15" t="s">
        <v>0</v>
      </c>
      <c r="D1" s="1" t="s">
        <v>1</v>
      </c>
      <c r="E1" s="1" t="s">
        <v>58</v>
      </c>
      <c r="F1" s="1" t="s">
        <v>12</v>
      </c>
      <c r="G1" s="1" t="s">
        <v>13</v>
      </c>
      <c r="H1" s="1" t="s">
        <v>14</v>
      </c>
      <c r="I1" s="1" t="s">
        <v>2</v>
      </c>
      <c r="J1" s="1" t="s">
        <v>15</v>
      </c>
      <c r="K1" s="1" t="s">
        <v>16</v>
      </c>
      <c r="L1" s="1" t="s">
        <v>3</v>
      </c>
      <c r="M1" s="9" t="s">
        <v>17</v>
      </c>
      <c r="N1" s="1" t="s">
        <v>62</v>
      </c>
      <c r="O1" s="1" t="s">
        <v>4</v>
      </c>
      <c r="P1" s="1" t="s">
        <v>18</v>
      </c>
      <c r="Q1" s="1" t="s">
        <v>19</v>
      </c>
      <c r="R1" s="1" t="s">
        <v>20</v>
      </c>
      <c r="S1" s="1" t="s">
        <v>75</v>
      </c>
      <c r="T1" s="1" t="s">
        <v>5</v>
      </c>
      <c r="U1" s="1" t="s">
        <v>21</v>
      </c>
      <c r="V1" s="1" t="s">
        <v>60</v>
      </c>
      <c r="W1" s="1" t="s">
        <v>6</v>
      </c>
      <c r="X1" s="9" t="s">
        <v>22</v>
      </c>
      <c r="Y1" s="1" t="s">
        <v>59</v>
      </c>
      <c r="Z1" s="1" t="s">
        <v>61</v>
      </c>
      <c r="AA1" s="1" t="s">
        <v>76</v>
      </c>
      <c r="AB1" s="1" t="s">
        <v>23</v>
      </c>
      <c r="AC1" s="1" t="s">
        <v>24</v>
      </c>
      <c r="AD1" s="1" t="s">
        <v>74</v>
      </c>
      <c r="AE1" s="1" t="s">
        <v>7</v>
      </c>
      <c r="AF1" s="1" t="s">
        <v>8</v>
      </c>
      <c r="AG1" s="1" t="s">
        <v>9</v>
      </c>
      <c r="AH1" s="1" t="s">
        <v>10</v>
      </c>
      <c r="AI1" s="1" t="s">
        <v>25</v>
      </c>
      <c r="AJ1" s="26" t="s">
        <v>73</v>
      </c>
    </row>
    <row r="2" spans="1:38" s="2" customFormat="1" ht="6" customHeight="1" x14ac:dyDescent="0.3">
      <c r="A2" s="7"/>
      <c r="B2" s="32"/>
      <c r="C2" s="8"/>
      <c r="D2" s="8"/>
      <c r="E2" s="8"/>
      <c r="F2" s="8"/>
      <c r="G2" s="8"/>
      <c r="H2" s="8"/>
      <c r="I2" s="8"/>
      <c r="J2" s="8"/>
      <c r="K2" s="8"/>
      <c r="L2" s="8"/>
      <c r="M2" s="14"/>
      <c r="N2" s="8"/>
      <c r="O2" s="8"/>
      <c r="P2" s="8"/>
      <c r="Q2" s="8"/>
      <c r="R2" s="8"/>
      <c r="S2" s="8"/>
      <c r="T2" s="8"/>
      <c r="U2" s="8"/>
      <c r="V2" s="8"/>
      <c r="W2" s="8"/>
      <c r="X2" s="14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27"/>
    </row>
    <row r="3" spans="1:38" x14ac:dyDescent="0.3">
      <c r="A3" s="3" t="s">
        <v>26</v>
      </c>
      <c r="B3" s="4" t="s">
        <v>27</v>
      </c>
      <c r="C3" s="11">
        <f>SUM(C4:C7)</f>
        <v>54439.4</v>
      </c>
      <c r="D3" s="11">
        <f t="shared" ref="D3:AI3" si="0">SUM(D4:D7)</f>
        <v>43897.600000000006</v>
      </c>
      <c r="E3" s="11">
        <f t="shared" si="0"/>
        <v>138246.30000000002</v>
      </c>
      <c r="F3" s="11">
        <f t="shared" si="0"/>
        <v>7743.5</v>
      </c>
      <c r="G3" s="11">
        <f t="shared" si="0"/>
        <v>582541.19999999995</v>
      </c>
      <c r="H3" s="11">
        <f t="shared" si="0"/>
        <v>53276</v>
      </c>
      <c r="I3" s="11">
        <f t="shared" si="0"/>
        <v>684.59999999999991</v>
      </c>
      <c r="J3" s="11">
        <f t="shared" si="0"/>
        <v>65371.9</v>
      </c>
      <c r="K3" s="11">
        <f t="shared" si="0"/>
        <v>1316.7</v>
      </c>
      <c r="L3" s="11">
        <f t="shared" si="0"/>
        <v>42591.200000000004</v>
      </c>
      <c r="M3" s="12">
        <f t="shared" si="0"/>
        <v>169017.5</v>
      </c>
      <c r="N3" s="11">
        <f t="shared" si="0"/>
        <v>19714.900000000001</v>
      </c>
      <c r="O3" s="11">
        <f t="shared" si="0"/>
        <v>5858.9</v>
      </c>
      <c r="P3" s="11">
        <f t="shared" si="0"/>
        <v>9788.9</v>
      </c>
      <c r="Q3" s="11">
        <f t="shared" si="0"/>
        <v>1886.7</v>
      </c>
      <c r="R3" s="11">
        <f t="shared" si="0"/>
        <v>35203.599999999999</v>
      </c>
      <c r="S3" s="11">
        <f t="shared" si="0"/>
        <v>1108098.1000000001</v>
      </c>
      <c r="T3" s="11">
        <f t="shared" si="0"/>
        <v>25922.9</v>
      </c>
      <c r="U3" s="11">
        <f t="shared" si="0"/>
        <v>755</v>
      </c>
      <c r="V3" s="11">
        <f t="shared" si="0"/>
        <v>887.6</v>
      </c>
      <c r="W3" s="11">
        <f t="shared" si="0"/>
        <v>18096.2</v>
      </c>
      <c r="X3" s="12">
        <f t="shared" si="0"/>
        <v>214909.3</v>
      </c>
      <c r="Y3" s="11">
        <f t="shared" si="0"/>
        <v>5028.6000000000004</v>
      </c>
      <c r="Z3" s="11">
        <f t="shared" si="0"/>
        <v>56.2</v>
      </c>
      <c r="AA3" s="11">
        <f t="shared" si="0"/>
        <v>129.1</v>
      </c>
      <c r="AB3" s="11">
        <f t="shared" si="0"/>
        <v>1858</v>
      </c>
      <c r="AC3" s="11">
        <f t="shared" si="0"/>
        <v>25409.200000000004</v>
      </c>
      <c r="AD3" s="11">
        <f t="shared" si="0"/>
        <v>231315.80000000002</v>
      </c>
      <c r="AE3" s="11">
        <f t="shared" si="0"/>
        <v>16698.599999999999</v>
      </c>
      <c r="AF3" s="11">
        <f t="shared" si="0"/>
        <v>19025.099999999999</v>
      </c>
      <c r="AG3" s="11">
        <f t="shared" si="0"/>
        <v>4513.7</v>
      </c>
      <c r="AH3" s="11">
        <f t="shared" si="0"/>
        <v>18524.399999999998</v>
      </c>
      <c r="AI3" s="11">
        <f t="shared" si="0"/>
        <v>21997.4</v>
      </c>
      <c r="AJ3" s="28">
        <f>SUM(C3:AI3)</f>
        <v>2944804.1000000006</v>
      </c>
    </row>
    <row r="4" spans="1:38" x14ac:dyDescent="0.3">
      <c r="A4" s="5"/>
      <c r="B4" s="6" t="s">
        <v>28</v>
      </c>
      <c r="C4" s="10">
        <v>51578.400000000001</v>
      </c>
      <c r="D4" s="10">
        <v>30775.4</v>
      </c>
      <c r="E4" s="10">
        <v>82212.5</v>
      </c>
      <c r="F4" s="10">
        <v>1243</v>
      </c>
      <c r="G4" s="10">
        <v>400871.2</v>
      </c>
      <c r="H4" s="10">
        <v>25075.4</v>
      </c>
      <c r="I4" s="10">
        <v>630.29999999999995</v>
      </c>
      <c r="J4" s="10">
        <v>47797.8</v>
      </c>
      <c r="K4" s="10">
        <v>29</v>
      </c>
      <c r="L4" s="10">
        <v>24323.200000000001</v>
      </c>
      <c r="M4" s="13">
        <v>115496.9</v>
      </c>
      <c r="N4" s="10">
        <v>12995.7</v>
      </c>
      <c r="O4" s="10">
        <v>3651.5</v>
      </c>
      <c r="P4" s="10">
        <v>145.80000000000001</v>
      </c>
      <c r="Q4" s="10">
        <v>1.6</v>
      </c>
      <c r="R4" s="10">
        <v>22674.799999999999</v>
      </c>
      <c r="S4" s="10">
        <v>390551</v>
      </c>
      <c r="T4" s="10">
        <v>11696.4</v>
      </c>
      <c r="U4" s="10">
        <v>0</v>
      </c>
      <c r="V4" s="10">
        <v>762.6</v>
      </c>
      <c r="W4" s="10">
        <v>14968.2</v>
      </c>
      <c r="X4" s="13">
        <v>145398.6</v>
      </c>
      <c r="Y4" s="10">
        <v>214.6</v>
      </c>
      <c r="Z4" s="10">
        <v>20.2</v>
      </c>
      <c r="AA4" s="10">
        <v>88.2</v>
      </c>
      <c r="AB4" s="10">
        <v>619.6</v>
      </c>
      <c r="AC4" s="10">
        <v>1506.7</v>
      </c>
      <c r="AD4" s="10">
        <v>6479.1</v>
      </c>
      <c r="AE4" s="10">
        <v>15950.8</v>
      </c>
      <c r="AF4" s="10">
        <v>15077.1</v>
      </c>
      <c r="AG4" s="10">
        <v>4002.9</v>
      </c>
      <c r="AH4" s="10">
        <v>8630.2999999999993</v>
      </c>
      <c r="AI4" s="10">
        <v>1604.4</v>
      </c>
      <c r="AJ4" s="29">
        <f>SUM(C4:AI4)</f>
        <v>1437073.2000000002</v>
      </c>
    </row>
    <row r="5" spans="1:38" x14ac:dyDescent="0.3">
      <c r="A5" s="5"/>
      <c r="B5" s="6" t="s">
        <v>29</v>
      </c>
      <c r="C5" s="10">
        <v>2861</v>
      </c>
      <c r="D5" s="10">
        <v>6988.4</v>
      </c>
      <c r="E5" s="10">
        <v>0</v>
      </c>
      <c r="F5" s="10">
        <v>10.9</v>
      </c>
      <c r="G5" s="10">
        <v>0</v>
      </c>
      <c r="H5" s="10">
        <v>0</v>
      </c>
      <c r="I5" s="10">
        <v>50.5</v>
      </c>
      <c r="J5" s="10">
        <v>2880.5</v>
      </c>
      <c r="K5" s="10">
        <v>180</v>
      </c>
      <c r="L5" s="10">
        <v>1204.4000000000001</v>
      </c>
      <c r="M5" s="13">
        <v>5288.6</v>
      </c>
      <c r="N5" s="10">
        <v>0</v>
      </c>
      <c r="O5" s="10">
        <v>1860.7</v>
      </c>
      <c r="P5" s="10">
        <v>122.7</v>
      </c>
      <c r="Q5" s="10">
        <v>172.4</v>
      </c>
      <c r="R5" s="10">
        <v>0</v>
      </c>
      <c r="S5" s="10">
        <v>0</v>
      </c>
      <c r="T5" s="10">
        <v>0</v>
      </c>
      <c r="U5" s="10">
        <v>11.6</v>
      </c>
      <c r="V5" s="10">
        <v>125</v>
      </c>
      <c r="W5" s="10">
        <v>784.9</v>
      </c>
      <c r="X5" s="13">
        <v>35558.699999999997</v>
      </c>
      <c r="Y5" s="10">
        <v>952.1</v>
      </c>
      <c r="Z5" s="10">
        <v>34.299999999999997</v>
      </c>
      <c r="AA5" s="10">
        <v>0</v>
      </c>
      <c r="AB5" s="10">
        <v>28.1</v>
      </c>
      <c r="AC5" s="10">
        <v>4.2</v>
      </c>
      <c r="AD5" s="10">
        <v>0</v>
      </c>
      <c r="AE5" s="10">
        <v>0</v>
      </c>
      <c r="AF5" s="10">
        <v>0</v>
      </c>
      <c r="AG5" s="10">
        <v>183.9</v>
      </c>
      <c r="AH5" s="10">
        <v>9753.9</v>
      </c>
      <c r="AI5" s="10">
        <v>0</v>
      </c>
      <c r="AJ5" s="29">
        <f>SUM(C5:AI5)</f>
        <v>69056.800000000003</v>
      </c>
    </row>
    <row r="6" spans="1:38" x14ac:dyDescent="0.3">
      <c r="A6" s="5"/>
      <c r="B6" s="6" t="s">
        <v>30</v>
      </c>
      <c r="C6" s="10">
        <v>0</v>
      </c>
      <c r="D6" s="10">
        <v>2800</v>
      </c>
      <c r="E6" s="10">
        <v>55591.7</v>
      </c>
      <c r="F6" s="10">
        <v>6454.5</v>
      </c>
      <c r="G6" s="10">
        <v>40500</v>
      </c>
      <c r="H6" s="10">
        <v>21967.599999999999</v>
      </c>
      <c r="I6" s="10">
        <v>0</v>
      </c>
      <c r="J6" s="10">
        <v>0</v>
      </c>
      <c r="K6" s="10">
        <v>1105</v>
      </c>
      <c r="L6" s="10">
        <v>15447.7</v>
      </c>
      <c r="M6" s="13">
        <v>48232</v>
      </c>
      <c r="N6" s="10">
        <v>6719.2</v>
      </c>
      <c r="O6" s="10">
        <v>0</v>
      </c>
      <c r="P6" s="10">
        <v>9502.1</v>
      </c>
      <c r="Q6" s="10">
        <v>1710</v>
      </c>
      <c r="R6" s="10">
        <v>3301.4</v>
      </c>
      <c r="S6" s="10">
        <v>597500</v>
      </c>
      <c r="T6" s="10">
        <v>2108.8000000000002</v>
      </c>
      <c r="U6" s="10">
        <v>689.1</v>
      </c>
      <c r="V6" s="10">
        <v>0</v>
      </c>
      <c r="W6" s="10">
        <v>1358.1</v>
      </c>
      <c r="X6" s="13">
        <v>0</v>
      </c>
      <c r="Y6" s="10">
        <v>0</v>
      </c>
      <c r="Z6" s="10">
        <v>0</v>
      </c>
      <c r="AA6" s="10">
        <v>40</v>
      </c>
      <c r="AB6" s="10">
        <v>1210.3</v>
      </c>
      <c r="AC6" s="10">
        <v>20842.400000000001</v>
      </c>
      <c r="AD6" s="10">
        <v>224836.7</v>
      </c>
      <c r="AE6" s="10">
        <v>7.5</v>
      </c>
      <c r="AF6" s="10">
        <v>3948</v>
      </c>
      <c r="AG6" s="10">
        <v>0</v>
      </c>
      <c r="AH6" s="10">
        <v>0</v>
      </c>
      <c r="AI6" s="10">
        <v>20300</v>
      </c>
      <c r="AJ6" s="29">
        <f>SUM(C6:AI6)</f>
        <v>1086172.1000000001</v>
      </c>
      <c r="AK6" s="34"/>
      <c r="AL6" s="34"/>
    </row>
    <row r="7" spans="1:38" x14ac:dyDescent="0.3">
      <c r="A7" s="5"/>
      <c r="B7" s="6" t="s">
        <v>31</v>
      </c>
      <c r="C7" s="10">
        <v>0</v>
      </c>
      <c r="D7" s="10">
        <v>3333.8</v>
      </c>
      <c r="E7" s="10">
        <v>442.1</v>
      </c>
      <c r="F7" s="10">
        <v>35.1</v>
      </c>
      <c r="G7" s="10">
        <v>141170</v>
      </c>
      <c r="H7" s="10">
        <v>6233</v>
      </c>
      <c r="I7" s="10">
        <v>3.8</v>
      </c>
      <c r="J7" s="10">
        <v>14693.6</v>
      </c>
      <c r="K7" s="10">
        <v>2.7</v>
      </c>
      <c r="L7" s="10">
        <v>1615.9</v>
      </c>
      <c r="M7" s="13">
        <v>0</v>
      </c>
      <c r="N7" s="10">
        <v>0</v>
      </c>
      <c r="O7" s="10">
        <v>346.7</v>
      </c>
      <c r="P7" s="10">
        <v>18.3</v>
      </c>
      <c r="Q7" s="10">
        <v>2.7</v>
      </c>
      <c r="R7" s="10">
        <v>9227.4</v>
      </c>
      <c r="S7" s="10">
        <v>120047.1</v>
      </c>
      <c r="T7" s="10">
        <v>12117.7</v>
      </c>
      <c r="U7" s="10">
        <v>54.3</v>
      </c>
      <c r="V7" s="10">
        <v>0</v>
      </c>
      <c r="W7" s="10">
        <v>985</v>
      </c>
      <c r="X7" s="13">
        <v>33952</v>
      </c>
      <c r="Y7" s="10">
        <v>3861.9</v>
      </c>
      <c r="Z7" s="10">
        <v>1.7</v>
      </c>
      <c r="AA7" s="10">
        <v>0.9</v>
      </c>
      <c r="AB7" s="10">
        <v>0</v>
      </c>
      <c r="AC7" s="10">
        <v>3055.9</v>
      </c>
      <c r="AD7" s="10">
        <v>0</v>
      </c>
      <c r="AE7" s="10">
        <v>740.3</v>
      </c>
      <c r="AF7" s="10">
        <v>0</v>
      </c>
      <c r="AG7" s="10">
        <v>326.89999999999998</v>
      </c>
      <c r="AH7" s="10">
        <v>140.19999999999999</v>
      </c>
      <c r="AI7" s="10">
        <v>93</v>
      </c>
      <c r="AJ7" s="29">
        <f>SUM(C7:AI7)</f>
        <v>352502.00000000012</v>
      </c>
    </row>
    <row r="8" spans="1:38" ht="4.95" customHeight="1" x14ac:dyDescent="0.3">
      <c r="A8" s="5"/>
      <c r="B8" s="6"/>
      <c r="C8" s="10"/>
      <c r="D8" s="10"/>
      <c r="E8" s="10"/>
      <c r="F8" s="10"/>
      <c r="G8" s="10"/>
      <c r="H8" s="10"/>
      <c r="I8" s="10"/>
      <c r="J8" s="10"/>
      <c r="K8" s="10"/>
      <c r="L8" s="10"/>
      <c r="M8" s="13"/>
      <c r="N8" s="10"/>
      <c r="O8" s="10"/>
      <c r="P8" s="10"/>
      <c r="Q8" s="10"/>
      <c r="R8" s="10"/>
      <c r="S8" s="10"/>
      <c r="T8" s="10"/>
      <c r="U8" s="10"/>
      <c r="V8" s="10"/>
      <c r="W8" s="10"/>
      <c r="X8" s="13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29"/>
    </row>
    <row r="9" spans="1:38" x14ac:dyDescent="0.3">
      <c r="A9" s="3" t="s">
        <v>32</v>
      </c>
      <c r="B9" s="4" t="s">
        <v>33</v>
      </c>
      <c r="C9" s="11">
        <f t="shared" ref="C9:AI9" si="1">+C10+C14+C17+C18</f>
        <v>48732.1</v>
      </c>
      <c r="D9" s="11">
        <f t="shared" si="1"/>
        <v>40195.699999999997</v>
      </c>
      <c r="E9" s="11">
        <f t="shared" si="1"/>
        <v>247589.9</v>
      </c>
      <c r="F9" s="11">
        <f t="shared" si="1"/>
        <v>5264.3</v>
      </c>
      <c r="G9" s="11">
        <f t="shared" si="1"/>
        <v>604419.4</v>
      </c>
      <c r="H9" s="11">
        <f t="shared" si="1"/>
        <v>56690.8</v>
      </c>
      <c r="I9" s="11">
        <f t="shared" si="1"/>
        <v>919.09999999999991</v>
      </c>
      <c r="J9" s="11">
        <f t="shared" si="1"/>
        <v>102367.70000000001</v>
      </c>
      <c r="K9" s="11">
        <f t="shared" si="1"/>
        <v>1885</v>
      </c>
      <c r="L9" s="11">
        <f t="shared" si="1"/>
        <v>45458</v>
      </c>
      <c r="M9" s="12">
        <f t="shared" si="1"/>
        <v>158342.39999999999</v>
      </c>
      <c r="N9" s="11">
        <f t="shared" si="1"/>
        <v>13250.4</v>
      </c>
      <c r="O9" s="11">
        <f t="shared" si="1"/>
        <v>2112.6</v>
      </c>
      <c r="P9" s="11">
        <f t="shared" si="1"/>
        <v>10011.600000000002</v>
      </c>
      <c r="Q9" s="11">
        <f t="shared" si="1"/>
        <v>2632.6</v>
      </c>
      <c r="R9" s="11">
        <f t="shared" si="1"/>
        <v>28206.7</v>
      </c>
      <c r="S9" s="11">
        <f t="shared" si="1"/>
        <v>997131.5</v>
      </c>
      <c r="T9" s="11">
        <f t="shared" si="1"/>
        <v>24068.2</v>
      </c>
      <c r="U9" s="11">
        <f t="shared" si="1"/>
        <v>859.7</v>
      </c>
      <c r="V9" s="11">
        <f t="shared" si="1"/>
        <v>597.1</v>
      </c>
      <c r="W9" s="11">
        <f t="shared" si="1"/>
        <v>17812</v>
      </c>
      <c r="X9" s="12">
        <f t="shared" si="1"/>
        <v>92481.599999999991</v>
      </c>
      <c r="Y9" s="11">
        <f t="shared" si="1"/>
        <v>463.5</v>
      </c>
      <c r="Z9" s="11">
        <f t="shared" si="1"/>
        <v>29.3</v>
      </c>
      <c r="AA9" s="11">
        <f t="shared" si="1"/>
        <v>140.69999999999999</v>
      </c>
      <c r="AB9" s="11">
        <f t="shared" si="1"/>
        <v>1551.8000000000002</v>
      </c>
      <c r="AC9" s="11">
        <f t="shared" si="1"/>
        <v>25295.4</v>
      </c>
      <c r="AD9" s="11">
        <f t="shared" si="1"/>
        <v>233495.3</v>
      </c>
      <c r="AE9" s="11">
        <f t="shared" si="1"/>
        <v>21114.199999999997</v>
      </c>
      <c r="AF9" s="11">
        <f t="shared" si="1"/>
        <v>17033.7</v>
      </c>
      <c r="AG9" s="11">
        <f t="shared" si="1"/>
        <v>3502.9</v>
      </c>
      <c r="AH9" s="11">
        <f t="shared" si="1"/>
        <v>8767.8000000000011</v>
      </c>
      <c r="AI9" s="11">
        <f t="shared" si="1"/>
        <v>21641.200000000001</v>
      </c>
      <c r="AJ9" s="28">
        <f t="shared" ref="AJ9:AJ18" si="2">SUM(C9:AI9)</f>
        <v>2834064.2</v>
      </c>
    </row>
    <row r="10" spans="1:38" x14ac:dyDescent="0.3">
      <c r="A10" s="5"/>
      <c r="B10" s="6" t="s">
        <v>34</v>
      </c>
      <c r="C10" s="10">
        <f>+C11+C12+C13</f>
        <v>48732.1</v>
      </c>
      <c r="D10" s="10">
        <f t="shared" ref="D10:AI10" si="3">+D11+D12+D13</f>
        <v>31567.600000000002</v>
      </c>
      <c r="E10" s="10">
        <f t="shared" si="3"/>
        <v>162918</v>
      </c>
      <c r="F10" s="10">
        <f t="shared" si="3"/>
        <v>5146.7</v>
      </c>
      <c r="G10" s="10">
        <f t="shared" si="3"/>
        <v>528290.4</v>
      </c>
      <c r="H10" s="10">
        <f t="shared" si="3"/>
        <v>56690.8</v>
      </c>
      <c r="I10" s="10">
        <f t="shared" si="3"/>
        <v>879.59999999999991</v>
      </c>
      <c r="J10" s="10">
        <f t="shared" si="3"/>
        <v>57873.8</v>
      </c>
      <c r="K10" s="10">
        <f t="shared" si="3"/>
        <v>1865.5</v>
      </c>
      <c r="L10" s="10">
        <f t="shared" si="3"/>
        <v>45362.9</v>
      </c>
      <c r="M10" s="13">
        <f t="shared" si="3"/>
        <v>154771.9</v>
      </c>
      <c r="N10" s="10">
        <f t="shared" si="3"/>
        <v>13250.4</v>
      </c>
      <c r="O10" s="10">
        <f t="shared" si="3"/>
        <v>2062.6</v>
      </c>
      <c r="P10" s="10">
        <f t="shared" si="3"/>
        <v>10011.600000000002</v>
      </c>
      <c r="Q10" s="10">
        <f t="shared" si="3"/>
        <v>2547.4</v>
      </c>
      <c r="R10" s="10">
        <f t="shared" si="3"/>
        <v>28206.7</v>
      </c>
      <c r="S10" s="10">
        <f t="shared" si="3"/>
        <v>980926.9</v>
      </c>
      <c r="T10" s="10">
        <f t="shared" si="3"/>
        <v>13831.7</v>
      </c>
      <c r="U10" s="10">
        <f t="shared" si="3"/>
        <v>859.7</v>
      </c>
      <c r="V10" s="10">
        <f t="shared" si="3"/>
        <v>597.1</v>
      </c>
      <c r="W10" s="10">
        <f t="shared" si="3"/>
        <v>16909.5</v>
      </c>
      <c r="X10" s="13">
        <f t="shared" si="3"/>
        <v>84950.299999999988</v>
      </c>
      <c r="Y10" s="10">
        <f t="shared" si="3"/>
        <v>463.5</v>
      </c>
      <c r="Z10" s="10">
        <f t="shared" si="3"/>
        <v>29.3</v>
      </c>
      <c r="AA10" s="10">
        <f t="shared" si="3"/>
        <v>138.5</v>
      </c>
      <c r="AB10" s="10">
        <f t="shared" si="3"/>
        <v>1549.4</v>
      </c>
      <c r="AC10" s="10">
        <f t="shared" si="3"/>
        <v>22933</v>
      </c>
      <c r="AD10" s="10">
        <f t="shared" si="3"/>
        <v>230594</v>
      </c>
      <c r="AE10" s="10">
        <f t="shared" si="3"/>
        <v>13223.3</v>
      </c>
      <c r="AF10" s="10">
        <f t="shared" si="3"/>
        <v>17031.3</v>
      </c>
      <c r="AG10" s="10">
        <f t="shared" si="3"/>
        <v>3502.9</v>
      </c>
      <c r="AH10" s="10">
        <f t="shared" si="3"/>
        <v>7106.9000000000005</v>
      </c>
      <c r="AI10" s="10">
        <f t="shared" si="3"/>
        <v>21141.4</v>
      </c>
      <c r="AJ10" s="29">
        <f t="shared" si="2"/>
        <v>2565966.6999999993</v>
      </c>
    </row>
    <row r="11" spans="1:38" x14ac:dyDescent="0.3">
      <c r="A11" s="5"/>
      <c r="B11" s="6" t="s">
        <v>35</v>
      </c>
      <c r="C11" s="10">
        <v>9372.9</v>
      </c>
      <c r="D11" s="10">
        <v>7220.4</v>
      </c>
      <c r="E11" s="10">
        <v>69198.5</v>
      </c>
      <c r="F11" s="10">
        <v>3792.7</v>
      </c>
      <c r="G11" s="10">
        <v>155826.6</v>
      </c>
      <c r="H11" s="10">
        <v>31930</v>
      </c>
      <c r="I11" s="10">
        <v>308.5</v>
      </c>
      <c r="J11" s="10">
        <v>15001.2</v>
      </c>
      <c r="K11" s="10">
        <v>1267.2</v>
      </c>
      <c r="L11" s="10">
        <v>25858.5</v>
      </c>
      <c r="M11" s="13">
        <v>91532</v>
      </c>
      <c r="N11" s="10">
        <v>6825.2</v>
      </c>
      <c r="O11" s="10">
        <v>2140.6999999999998</v>
      </c>
      <c r="P11" s="10">
        <v>7514.6</v>
      </c>
      <c r="Q11" s="10">
        <v>1682.5</v>
      </c>
      <c r="R11" s="10">
        <v>20385.400000000001</v>
      </c>
      <c r="S11" s="10">
        <v>5053.8</v>
      </c>
      <c r="T11" s="10">
        <v>5986.7</v>
      </c>
      <c r="U11" s="10">
        <v>702.5</v>
      </c>
      <c r="V11" s="10">
        <v>145.4</v>
      </c>
      <c r="W11" s="10">
        <v>12144.6</v>
      </c>
      <c r="X11" s="13">
        <v>49611.3</v>
      </c>
      <c r="Y11" s="10">
        <v>151.30000000000001</v>
      </c>
      <c r="Z11" s="10">
        <v>10.5</v>
      </c>
      <c r="AA11" s="10">
        <v>102.9</v>
      </c>
      <c r="AB11" s="10">
        <v>1197.8</v>
      </c>
      <c r="AC11" s="10">
        <v>18329.099999999999</v>
      </c>
      <c r="AD11" s="10">
        <v>153557</v>
      </c>
      <c r="AE11" s="10">
        <v>4048.4</v>
      </c>
      <c r="AF11" s="10">
        <v>5040.5</v>
      </c>
      <c r="AG11" s="10">
        <v>2941.3</v>
      </c>
      <c r="AH11" s="10">
        <v>3370.5</v>
      </c>
      <c r="AI11" s="10">
        <v>19392.900000000001</v>
      </c>
      <c r="AJ11" s="29">
        <f t="shared" si="2"/>
        <v>731643.40000000014</v>
      </c>
    </row>
    <row r="12" spans="1:38" x14ac:dyDescent="0.3">
      <c r="A12" s="5"/>
      <c r="B12" s="6" t="s">
        <v>36</v>
      </c>
      <c r="C12" s="10">
        <v>38563.599999999999</v>
      </c>
      <c r="D12" s="10">
        <v>19998</v>
      </c>
      <c r="E12" s="10">
        <v>73826.100000000006</v>
      </c>
      <c r="F12" s="10">
        <v>1066.3</v>
      </c>
      <c r="G12" s="10">
        <v>341725.3</v>
      </c>
      <c r="H12" s="10">
        <v>15630.8</v>
      </c>
      <c r="I12" s="10">
        <v>180.4</v>
      </c>
      <c r="J12" s="10">
        <v>55656.4</v>
      </c>
      <c r="K12" s="10">
        <v>547.5</v>
      </c>
      <c r="L12" s="10">
        <v>17695.400000000001</v>
      </c>
      <c r="M12" s="13">
        <v>60972.800000000003</v>
      </c>
      <c r="N12" s="10">
        <v>6425.2</v>
      </c>
      <c r="O12" s="10">
        <v>1187.3</v>
      </c>
      <c r="P12" s="10">
        <v>2098.3000000000002</v>
      </c>
      <c r="Q12" s="10">
        <v>850.1</v>
      </c>
      <c r="R12" s="10">
        <v>7405.6</v>
      </c>
      <c r="S12" s="10">
        <v>952915.1</v>
      </c>
      <c r="T12" s="10">
        <v>17443.8</v>
      </c>
      <c r="U12" s="10">
        <v>118.5</v>
      </c>
      <c r="V12" s="10">
        <v>427.2</v>
      </c>
      <c r="W12" s="10">
        <v>3956.9</v>
      </c>
      <c r="X12" s="13">
        <v>29353.1</v>
      </c>
      <c r="Y12" s="10">
        <v>65.2</v>
      </c>
      <c r="Z12" s="10">
        <v>18.100000000000001</v>
      </c>
      <c r="AA12" s="10">
        <v>31.2</v>
      </c>
      <c r="AB12" s="10">
        <v>139.19999999999999</v>
      </c>
      <c r="AC12" s="10">
        <v>4459.7</v>
      </c>
      <c r="AD12" s="10">
        <v>52379.9</v>
      </c>
      <c r="AE12" s="10">
        <v>8023.1</v>
      </c>
      <c r="AF12" s="10">
        <v>11443</v>
      </c>
      <c r="AG12" s="10">
        <v>506</v>
      </c>
      <c r="AH12" s="10">
        <v>3714.6</v>
      </c>
      <c r="AI12" s="10">
        <v>1748.5</v>
      </c>
      <c r="AJ12" s="29">
        <f t="shared" si="2"/>
        <v>1730572.2000000002</v>
      </c>
    </row>
    <row r="13" spans="1:38" x14ac:dyDescent="0.3">
      <c r="A13" s="5"/>
      <c r="B13" s="6" t="s">
        <v>37</v>
      </c>
      <c r="C13" s="10">
        <v>795.6</v>
      </c>
      <c r="D13" s="10">
        <v>4349.2</v>
      </c>
      <c r="E13" s="10">
        <v>19893.400000000001</v>
      </c>
      <c r="F13" s="10">
        <v>287.7</v>
      </c>
      <c r="G13" s="10">
        <v>30738.5</v>
      </c>
      <c r="H13" s="10">
        <v>9130</v>
      </c>
      <c r="I13" s="10">
        <v>390.7</v>
      </c>
      <c r="J13" s="10">
        <v>-12783.8</v>
      </c>
      <c r="K13" s="10">
        <v>50.8</v>
      </c>
      <c r="L13" s="10">
        <v>1809</v>
      </c>
      <c r="M13" s="13">
        <v>2267.1</v>
      </c>
      <c r="N13" s="10">
        <v>0</v>
      </c>
      <c r="O13" s="10">
        <v>-1265.4000000000001</v>
      </c>
      <c r="P13" s="10">
        <v>398.7</v>
      </c>
      <c r="Q13" s="10">
        <v>14.8</v>
      </c>
      <c r="R13" s="10">
        <v>415.7</v>
      </c>
      <c r="S13" s="10">
        <v>22958</v>
      </c>
      <c r="T13" s="10">
        <v>-9598.7999999999993</v>
      </c>
      <c r="U13" s="10">
        <v>38.700000000000003</v>
      </c>
      <c r="V13" s="10">
        <v>24.5</v>
      </c>
      <c r="W13" s="10">
        <v>808</v>
      </c>
      <c r="X13" s="13">
        <v>5985.9</v>
      </c>
      <c r="Y13" s="10">
        <v>247</v>
      </c>
      <c r="Z13" s="10">
        <v>0.7</v>
      </c>
      <c r="AA13" s="10">
        <v>4.4000000000000004</v>
      </c>
      <c r="AB13" s="10">
        <v>212.4</v>
      </c>
      <c r="AC13" s="10">
        <v>144.19999999999999</v>
      </c>
      <c r="AD13" s="10">
        <v>24657.1</v>
      </c>
      <c r="AE13" s="10">
        <v>1151.8</v>
      </c>
      <c r="AF13" s="10">
        <v>547.79999999999995</v>
      </c>
      <c r="AG13" s="10">
        <v>55.6</v>
      </c>
      <c r="AH13" s="10">
        <v>21.8</v>
      </c>
      <c r="AI13" s="10">
        <v>0</v>
      </c>
      <c r="AJ13" s="29">
        <f t="shared" si="2"/>
        <v>103751.09999999999</v>
      </c>
    </row>
    <row r="14" spans="1:38" x14ac:dyDescent="0.3">
      <c r="A14" s="5"/>
      <c r="B14" s="6" t="s">
        <v>29</v>
      </c>
      <c r="C14" s="10">
        <f>+C15+C16</f>
        <v>0</v>
      </c>
      <c r="D14" s="10">
        <f t="shared" ref="D14:AI14" si="4">+D15+D16</f>
        <v>0.1</v>
      </c>
      <c r="E14" s="10">
        <f t="shared" si="4"/>
        <v>0</v>
      </c>
      <c r="F14" s="10">
        <f t="shared" si="4"/>
        <v>0</v>
      </c>
      <c r="G14" s="10">
        <f t="shared" si="4"/>
        <v>7046.2</v>
      </c>
      <c r="H14" s="10">
        <f t="shared" si="4"/>
        <v>0</v>
      </c>
      <c r="I14" s="10">
        <f t="shared" si="4"/>
        <v>24.7</v>
      </c>
      <c r="J14" s="10">
        <f t="shared" si="4"/>
        <v>443.6</v>
      </c>
      <c r="K14" s="10">
        <f t="shared" si="4"/>
        <v>0</v>
      </c>
      <c r="L14" s="10">
        <f t="shared" si="4"/>
        <v>0</v>
      </c>
      <c r="M14" s="13">
        <f t="shared" si="4"/>
        <v>0</v>
      </c>
      <c r="N14" s="10">
        <f t="shared" si="4"/>
        <v>0</v>
      </c>
      <c r="O14" s="10">
        <f t="shared" si="4"/>
        <v>0</v>
      </c>
      <c r="P14" s="10">
        <f t="shared" si="4"/>
        <v>0</v>
      </c>
      <c r="Q14" s="10">
        <f t="shared" si="4"/>
        <v>0</v>
      </c>
      <c r="R14" s="10">
        <f t="shared" si="4"/>
        <v>0</v>
      </c>
      <c r="S14" s="10">
        <f t="shared" si="4"/>
        <v>0</v>
      </c>
      <c r="T14" s="10">
        <f t="shared" si="4"/>
        <v>0</v>
      </c>
      <c r="U14" s="10">
        <f t="shared" si="4"/>
        <v>0</v>
      </c>
      <c r="V14" s="10">
        <f t="shared" si="4"/>
        <v>0</v>
      </c>
      <c r="W14" s="10">
        <f t="shared" si="4"/>
        <v>309</v>
      </c>
      <c r="X14" s="13">
        <f t="shared" si="4"/>
        <v>0</v>
      </c>
      <c r="Y14" s="10">
        <f t="shared" si="4"/>
        <v>0</v>
      </c>
      <c r="Z14" s="10">
        <f t="shared" si="4"/>
        <v>0</v>
      </c>
      <c r="AA14" s="10">
        <f t="shared" si="4"/>
        <v>0</v>
      </c>
      <c r="AB14" s="10">
        <f t="shared" si="4"/>
        <v>2.4</v>
      </c>
      <c r="AC14" s="10">
        <f t="shared" si="4"/>
        <v>97.4</v>
      </c>
      <c r="AD14" s="10">
        <f t="shared" si="4"/>
        <v>0</v>
      </c>
      <c r="AE14" s="10">
        <f t="shared" si="4"/>
        <v>27.9</v>
      </c>
      <c r="AF14" s="10">
        <f t="shared" si="4"/>
        <v>0</v>
      </c>
      <c r="AG14" s="10">
        <f t="shared" si="4"/>
        <v>0</v>
      </c>
      <c r="AH14" s="10">
        <f t="shared" si="4"/>
        <v>1645</v>
      </c>
      <c r="AI14" s="10">
        <f t="shared" si="4"/>
        <v>0</v>
      </c>
      <c r="AJ14" s="29">
        <f t="shared" si="2"/>
        <v>9596.2999999999993</v>
      </c>
    </row>
    <row r="15" spans="1:38" x14ac:dyDescent="0.3">
      <c r="A15" s="5"/>
      <c r="B15" s="6" t="s">
        <v>38</v>
      </c>
      <c r="C15" s="10">
        <v>0</v>
      </c>
      <c r="D15" s="10">
        <v>0.1</v>
      </c>
      <c r="E15" s="10">
        <v>0</v>
      </c>
      <c r="F15" s="10">
        <v>0</v>
      </c>
      <c r="G15" s="10">
        <v>7046.2</v>
      </c>
      <c r="H15" s="10">
        <v>0</v>
      </c>
      <c r="I15" s="10">
        <v>24.7</v>
      </c>
      <c r="J15" s="10">
        <v>443.6</v>
      </c>
      <c r="K15" s="10">
        <v>0</v>
      </c>
      <c r="L15" s="10">
        <v>0</v>
      </c>
      <c r="M15" s="13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309</v>
      </c>
      <c r="X15" s="13">
        <v>0</v>
      </c>
      <c r="Y15" s="10">
        <v>0</v>
      </c>
      <c r="Z15" s="10">
        <v>0</v>
      </c>
      <c r="AA15" s="10">
        <v>0</v>
      </c>
      <c r="AB15" s="10">
        <v>2.4</v>
      </c>
      <c r="AC15" s="10">
        <v>3.9</v>
      </c>
      <c r="AD15" s="10">
        <v>0</v>
      </c>
      <c r="AE15" s="10">
        <v>27.9</v>
      </c>
      <c r="AF15" s="10">
        <v>0</v>
      </c>
      <c r="AG15" s="10">
        <v>0</v>
      </c>
      <c r="AH15" s="10">
        <v>1645</v>
      </c>
      <c r="AI15" s="10">
        <v>0</v>
      </c>
      <c r="AJ15" s="29">
        <f t="shared" si="2"/>
        <v>9502.7999999999993</v>
      </c>
    </row>
    <row r="16" spans="1:38" x14ac:dyDescent="0.3">
      <c r="A16" s="5"/>
      <c r="B16" s="6" t="s">
        <v>39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3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3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93.5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29">
        <f t="shared" si="2"/>
        <v>93.5</v>
      </c>
    </row>
    <row r="17" spans="1:38" x14ac:dyDescent="0.3">
      <c r="A17" s="5"/>
      <c r="B17" s="6" t="s">
        <v>30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3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3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29">
        <f t="shared" si="2"/>
        <v>0</v>
      </c>
    </row>
    <row r="18" spans="1:38" x14ac:dyDescent="0.3">
      <c r="A18" s="5"/>
      <c r="B18" s="6" t="s">
        <v>40</v>
      </c>
      <c r="C18" s="10">
        <v>0</v>
      </c>
      <c r="D18" s="10">
        <v>8628</v>
      </c>
      <c r="E18" s="10">
        <v>84671.9</v>
      </c>
      <c r="F18" s="10">
        <v>117.6</v>
      </c>
      <c r="G18" s="10">
        <v>69082.8</v>
      </c>
      <c r="H18" s="10">
        <v>0</v>
      </c>
      <c r="I18" s="10">
        <v>14.8</v>
      </c>
      <c r="J18" s="10">
        <v>44050.3</v>
      </c>
      <c r="K18" s="10">
        <v>19.5</v>
      </c>
      <c r="L18" s="10">
        <v>95.1</v>
      </c>
      <c r="M18" s="13">
        <v>3570.5</v>
      </c>
      <c r="N18" s="10">
        <v>0</v>
      </c>
      <c r="O18" s="10">
        <v>50</v>
      </c>
      <c r="P18" s="10">
        <v>0</v>
      </c>
      <c r="Q18" s="10">
        <v>85.2</v>
      </c>
      <c r="R18" s="10">
        <v>0</v>
      </c>
      <c r="S18" s="10">
        <v>16204.6</v>
      </c>
      <c r="T18" s="10">
        <v>10236.5</v>
      </c>
      <c r="U18" s="10">
        <v>0</v>
      </c>
      <c r="V18" s="10">
        <v>0</v>
      </c>
      <c r="W18" s="10">
        <v>593.5</v>
      </c>
      <c r="X18" s="13">
        <v>7531.3</v>
      </c>
      <c r="Y18" s="10">
        <v>0</v>
      </c>
      <c r="Z18" s="10">
        <v>0</v>
      </c>
      <c r="AA18" s="10">
        <v>2.2000000000000002</v>
      </c>
      <c r="AB18" s="10">
        <v>0</v>
      </c>
      <c r="AC18" s="10">
        <v>2265</v>
      </c>
      <c r="AD18" s="10">
        <v>2901.3</v>
      </c>
      <c r="AE18" s="10">
        <v>7863</v>
      </c>
      <c r="AF18" s="10">
        <v>2.4</v>
      </c>
      <c r="AG18" s="10">
        <v>0</v>
      </c>
      <c r="AH18" s="10">
        <v>15.9</v>
      </c>
      <c r="AI18" s="10">
        <v>499.8</v>
      </c>
      <c r="AJ18" s="29">
        <f t="shared" si="2"/>
        <v>258501.19999999995</v>
      </c>
    </row>
    <row r="19" spans="1:38" ht="7.2" customHeight="1" x14ac:dyDescent="0.3">
      <c r="A19" s="5"/>
      <c r="B19" s="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3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3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29"/>
    </row>
    <row r="20" spans="1:38" x14ac:dyDescent="0.3">
      <c r="A20" s="3" t="s">
        <v>41</v>
      </c>
      <c r="B20" s="4" t="s">
        <v>42</v>
      </c>
      <c r="C20" s="11">
        <f>+C3-C9</f>
        <v>5707.3000000000029</v>
      </c>
      <c r="D20" s="11">
        <f t="shared" ref="D20:AI20" si="5">+D3-D9</f>
        <v>3701.9000000000087</v>
      </c>
      <c r="E20" s="11">
        <f t="shared" si="5"/>
        <v>-109343.59999999998</v>
      </c>
      <c r="F20" s="11">
        <f t="shared" si="5"/>
        <v>2479.1999999999998</v>
      </c>
      <c r="G20" s="11">
        <f t="shared" si="5"/>
        <v>-21878.20000000007</v>
      </c>
      <c r="H20" s="11">
        <f t="shared" si="5"/>
        <v>-3414.8000000000029</v>
      </c>
      <c r="I20" s="11">
        <f t="shared" si="5"/>
        <v>-234.5</v>
      </c>
      <c r="J20" s="11">
        <f t="shared" si="5"/>
        <v>-36995.80000000001</v>
      </c>
      <c r="K20" s="11">
        <f t="shared" si="5"/>
        <v>-568.29999999999995</v>
      </c>
      <c r="L20" s="11">
        <f t="shared" si="5"/>
        <v>-2866.7999999999956</v>
      </c>
      <c r="M20" s="12">
        <f t="shared" si="5"/>
        <v>10675.100000000006</v>
      </c>
      <c r="N20" s="11">
        <f t="shared" si="5"/>
        <v>6464.5000000000018</v>
      </c>
      <c r="O20" s="11">
        <f t="shared" si="5"/>
        <v>3746.2999999999997</v>
      </c>
      <c r="P20" s="11">
        <f t="shared" si="5"/>
        <v>-222.70000000000255</v>
      </c>
      <c r="Q20" s="11">
        <f t="shared" si="5"/>
        <v>-745.89999999999986</v>
      </c>
      <c r="R20" s="11">
        <f t="shared" si="5"/>
        <v>6996.8999999999978</v>
      </c>
      <c r="S20" s="11">
        <f t="shared" si="5"/>
        <v>110966.60000000009</v>
      </c>
      <c r="T20" s="11">
        <f t="shared" si="5"/>
        <v>1854.7000000000007</v>
      </c>
      <c r="U20" s="11">
        <f t="shared" si="5"/>
        <v>-104.70000000000005</v>
      </c>
      <c r="V20" s="11">
        <f t="shared" si="5"/>
        <v>290.5</v>
      </c>
      <c r="W20" s="11">
        <f t="shared" si="5"/>
        <v>284.20000000000073</v>
      </c>
      <c r="X20" s="12">
        <f t="shared" si="5"/>
        <v>122427.7</v>
      </c>
      <c r="Y20" s="11">
        <f t="shared" si="5"/>
        <v>4565.1000000000004</v>
      </c>
      <c r="Z20" s="11">
        <f t="shared" si="5"/>
        <v>26.900000000000002</v>
      </c>
      <c r="AA20" s="11">
        <f t="shared" si="5"/>
        <v>-11.599999999999994</v>
      </c>
      <c r="AB20" s="11">
        <f t="shared" si="5"/>
        <v>306.19999999999982</v>
      </c>
      <c r="AC20" s="11">
        <f t="shared" si="5"/>
        <v>113.80000000000291</v>
      </c>
      <c r="AD20" s="11">
        <f t="shared" si="5"/>
        <v>-2179.4999999999709</v>
      </c>
      <c r="AE20" s="11">
        <f t="shared" si="5"/>
        <v>-4415.5999999999985</v>
      </c>
      <c r="AF20" s="11">
        <f t="shared" si="5"/>
        <v>1991.3999999999978</v>
      </c>
      <c r="AG20" s="11">
        <f t="shared" si="5"/>
        <v>1010.7999999999997</v>
      </c>
      <c r="AH20" s="11">
        <f t="shared" si="5"/>
        <v>9756.5999999999967</v>
      </c>
      <c r="AI20" s="11">
        <f t="shared" si="5"/>
        <v>356.20000000000073</v>
      </c>
      <c r="AJ20" s="28">
        <f>SUM(C20:AI20)</f>
        <v>110739.90000000004</v>
      </c>
    </row>
    <row r="21" spans="1:38" ht="7.95" customHeight="1" x14ac:dyDescent="0.3">
      <c r="A21" s="5"/>
      <c r="B21" s="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3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3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29"/>
    </row>
    <row r="22" spans="1:38" x14ac:dyDescent="0.3">
      <c r="A22" s="3" t="s">
        <v>43</v>
      </c>
      <c r="B22" s="4" t="s">
        <v>44</v>
      </c>
      <c r="C22" s="11">
        <f>+C23+C24</f>
        <v>0</v>
      </c>
      <c r="D22" s="11">
        <f t="shared" ref="D22:AI22" si="6">+D23+D24</f>
        <v>20561.2</v>
      </c>
      <c r="E22" s="11">
        <f t="shared" si="6"/>
        <v>139003</v>
      </c>
      <c r="F22" s="11">
        <f t="shared" si="6"/>
        <v>63384.6</v>
      </c>
      <c r="G22" s="11">
        <f t="shared" si="6"/>
        <v>23961.9</v>
      </c>
      <c r="H22" s="11">
        <f t="shared" si="6"/>
        <v>200</v>
      </c>
      <c r="I22" s="11">
        <f t="shared" si="6"/>
        <v>411.1</v>
      </c>
      <c r="J22" s="11">
        <f t="shared" si="6"/>
        <v>7878.5</v>
      </c>
      <c r="K22" s="11">
        <f t="shared" si="6"/>
        <v>482.1</v>
      </c>
      <c r="L22" s="11">
        <f t="shared" si="6"/>
        <v>21127.200000000001</v>
      </c>
      <c r="M22" s="12">
        <f t="shared" si="6"/>
        <v>940.6</v>
      </c>
      <c r="N22" s="11">
        <f t="shared" si="6"/>
        <v>159</v>
      </c>
      <c r="O22" s="11">
        <f t="shared" si="6"/>
        <v>1007</v>
      </c>
      <c r="P22" s="11">
        <f t="shared" si="6"/>
        <v>546</v>
      </c>
      <c r="Q22" s="11">
        <f t="shared" si="6"/>
        <v>113</v>
      </c>
      <c r="R22" s="11">
        <f t="shared" si="6"/>
        <v>2960.7</v>
      </c>
      <c r="S22" s="11">
        <f t="shared" si="6"/>
        <v>247145</v>
      </c>
      <c r="T22" s="11">
        <f t="shared" si="6"/>
        <v>1939.2</v>
      </c>
      <c r="U22" s="11">
        <f t="shared" si="6"/>
        <v>97.4</v>
      </c>
      <c r="V22" s="11">
        <f t="shared" si="6"/>
        <v>60</v>
      </c>
      <c r="W22" s="11">
        <f t="shared" si="6"/>
        <v>80.400000000000006</v>
      </c>
      <c r="X22" s="12">
        <f t="shared" si="6"/>
        <v>7511.9</v>
      </c>
      <c r="Y22" s="11">
        <f t="shared" si="6"/>
        <v>186.9</v>
      </c>
      <c r="Z22" s="11">
        <f t="shared" si="6"/>
        <v>0</v>
      </c>
      <c r="AA22" s="11">
        <f t="shared" si="6"/>
        <v>0</v>
      </c>
      <c r="AB22" s="11">
        <f t="shared" si="6"/>
        <v>4</v>
      </c>
      <c r="AC22" s="11">
        <f t="shared" si="6"/>
        <v>232.3</v>
      </c>
      <c r="AD22" s="11">
        <f t="shared" si="6"/>
        <v>15232.2</v>
      </c>
      <c r="AE22" s="11">
        <f t="shared" si="6"/>
        <v>1352.7</v>
      </c>
      <c r="AF22" s="11">
        <f t="shared" si="6"/>
        <v>330.4</v>
      </c>
      <c r="AG22" s="11">
        <f t="shared" si="6"/>
        <v>0</v>
      </c>
      <c r="AH22" s="11">
        <f t="shared" si="6"/>
        <v>0</v>
      </c>
      <c r="AI22" s="11">
        <f t="shared" si="6"/>
        <v>6900</v>
      </c>
      <c r="AJ22" s="28">
        <f>SUM(C22:AI22)</f>
        <v>563808.30000000005</v>
      </c>
    </row>
    <row r="23" spans="1:38" x14ac:dyDescent="0.3">
      <c r="A23" s="5"/>
      <c r="B23" s="6" t="s">
        <v>45</v>
      </c>
      <c r="C23" s="10">
        <v>0</v>
      </c>
      <c r="D23" s="10">
        <v>1343.3</v>
      </c>
      <c r="E23" s="10">
        <v>7060.2</v>
      </c>
      <c r="F23" s="10">
        <v>0</v>
      </c>
      <c r="G23" s="10">
        <v>23961.9</v>
      </c>
      <c r="H23" s="10">
        <v>0</v>
      </c>
      <c r="I23" s="10">
        <v>411.1</v>
      </c>
      <c r="J23" s="10">
        <v>3752.5</v>
      </c>
      <c r="K23" s="10">
        <v>0</v>
      </c>
      <c r="L23" s="10">
        <v>0</v>
      </c>
      <c r="M23" s="13">
        <v>490.6</v>
      </c>
      <c r="N23" s="10">
        <v>0</v>
      </c>
      <c r="O23" s="10">
        <v>0</v>
      </c>
      <c r="P23" s="10">
        <v>0</v>
      </c>
      <c r="Q23" s="10">
        <v>14.8</v>
      </c>
      <c r="R23" s="10">
        <v>432.7</v>
      </c>
      <c r="S23" s="10">
        <v>101</v>
      </c>
      <c r="T23" s="10">
        <v>1843.8</v>
      </c>
      <c r="U23" s="10">
        <v>11</v>
      </c>
      <c r="V23" s="10">
        <v>0</v>
      </c>
      <c r="W23" s="10">
        <v>80.400000000000006</v>
      </c>
      <c r="X23" s="13">
        <v>4511.8999999999996</v>
      </c>
      <c r="Y23" s="10">
        <v>186.9</v>
      </c>
      <c r="Z23" s="10">
        <v>0</v>
      </c>
      <c r="AA23" s="10">
        <v>0</v>
      </c>
      <c r="AB23" s="10">
        <v>0</v>
      </c>
      <c r="AC23" s="10">
        <v>33.799999999999997</v>
      </c>
      <c r="AD23" s="10">
        <v>10198.200000000001</v>
      </c>
      <c r="AE23" s="10">
        <v>1340.7</v>
      </c>
      <c r="AF23" s="10">
        <v>230.6</v>
      </c>
      <c r="AG23" s="10">
        <v>0</v>
      </c>
      <c r="AH23" s="10">
        <v>0</v>
      </c>
      <c r="AI23" s="10">
        <v>0</v>
      </c>
      <c r="AJ23" s="29">
        <f>SUM(C23:AI23)</f>
        <v>56005.4</v>
      </c>
    </row>
    <row r="24" spans="1:38" x14ac:dyDescent="0.3">
      <c r="A24" s="5"/>
      <c r="B24" s="6" t="s">
        <v>46</v>
      </c>
      <c r="C24" s="10">
        <v>0</v>
      </c>
      <c r="D24" s="10">
        <v>19217.900000000001</v>
      </c>
      <c r="E24" s="10">
        <v>131942.79999999999</v>
      </c>
      <c r="F24" s="10">
        <v>63384.6</v>
      </c>
      <c r="G24" s="10">
        <v>0</v>
      </c>
      <c r="H24" s="10">
        <v>200</v>
      </c>
      <c r="I24" s="10">
        <v>0</v>
      </c>
      <c r="J24" s="10">
        <v>4126</v>
      </c>
      <c r="K24" s="10">
        <v>482.1</v>
      </c>
      <c r="L24" s="10">
        <v>21127.200000000001</v>
      </c>
      <c r="M24" s="13">
        <v>450</v>
      </c>
      <c r="N24" s="10">
        <v>159</v>
      </c>
      <c r="O24" s="10">
        <v>1007</v>
      </c>
      <c r="P24" s="10">
        <v>546</v>
      </c>
      <c r="Q24" s="10">
        <v>98.2</v>
      </c>
      <c r="R24" s="10">
        <v>2528</v>
      </c>
      <c r="S24" s="10">
        <v>247044</v>
      </c>
      <c r="T24" s="10">
        <v>95.4</v>
      </c>
      <c r="U24" s="10">
        <v>86.4</v>
      </c>
      <c r="V24" s="10">
        <v>60</v>
      </c>
      <c r="W24" s="10">
        <v>0</v>
      </c>
      <c r="X24" s="13">
        <v>3000</v>
      </c>
      <c r="Y24" s="10">
        <v>0</v>
      </c>
      <c r="Z24" s="10">
        <v>0</v>
      </c>
      <c r="AA24" s="10">
        <v>0</v>
      </c>
      <c r="AB24" s="10">
        <v>4</v>
      </c>
      <c r="AC24" s="10">
        <v>198.5</v>
      </c>
      <c r="AD24" s="10">
        <v>5034</v>
      </c>
      <c r="AE24" s="10">
        <v>12</v>
      </c>
      <c r="AF24" s="10">
        <v>99.8</v>
      </c>
      <c r="AG24" s="10">
        <v>0</v>
      </c>
      <c r="AH24" s="10">
        <v>0</v>
      </c>
      <c r="AI24" s="10">
        <v>6900</v>
      </c>
      <c r="AJ24" s="29">
        <f>SUM(C24:AI24)</f>
        <v>507802.90000000008</v>
      </c>
      <c r="AK24" s="25"/>
      <c r="AL24" s="34"/>
    </row>
    <row r="25" spans="1:38" ht="6" customHeight="1" x14ac:dyDescent="0.3">
      <c r="A25" s="5"/>
      <c r="B25" s="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3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3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29"/>
    </row>
    <row r="26" spans="1:38" x14ac:dyDescent="0.3">
      <c r="A26" s="3" t="s">
        <v>47</v>
      </c>
      <c r="B26" s="4" t="s">
        <v>48</v>
      </c>
      <c r="C26" s="11">
        <f>+C27+C28</f>
        <v>4307.7</v>
      </c>
      <c r="D26" s="11">
        <f t="shared" ref="D26:AI26" si="7">+D27+D28</f>
        <v>28230.3</v>
      </c>
      <c r="E26" s="11">
        <f t="shared" si="7"/>
        <v>191718.7</v>
      </c>
      <c r="F26" s="11">
        <f t="shared" si="7"/>
        <v>50322</v>
      </c>
      <c r="G26" s="11">
        <f t="shared" si="7"/>
        <v>94835.7</v>
      </c>
      <c r="H26" s="11">
        <f t="shared" si="7"/>
        <v>5297.3</v>
      </c>
      <c r="I26" s="11">
        <f t="shared" si="7"/>
        <v>44.2</v>
      </c>
      <c r="J26" s="11">
        <f t="shared" si="7"/>
        <v>28718.3</v>
      </c>
      <c r="K26" s="11">
        <f t="shared" si="7"/>
        <v>482.9</v>
      </c>
      <c r="L26" s="11">
        <f t="shared" si="7"/>
        <v>27803.200000000001</v>
      </c>
      <c r="M26" s="12">
        <f t="shared" si="7"/>
        <v>2621.4</v>
      </c>
      <c r="N26" s="11">
        <f t="shared" si="7"/>
        <v>1109.5999999999999</v>
      </c>
      <c r="O26" s="11">
        <f t="shared" si="7"/>
        <v>6282.2</v>
      </c>
      <c r="P26" s="11">
        <f t="shared" si="7"/>
        <v>599.5</v>
      </c>
      <c r="Q26" s="11">
        <f t="shared" si="7"/>
        <v>40.799999999999997</v>
      </c>
      <c r="R26" s="11">
        <f t="shared" si="7"/>
        <v>6135.6</v>
      </c>
      <c r="S26" s="11">
        <f t="shared" si="7"/>
        <v>361355.9</v>
      </c>
      <c r="T26" s="11">
        <f t="shared" si="7"/>
        <v>12215.1</v>
      </c>
      <c r="U26" s="11">
        <f t="shared" si="7"/>
        <v>37.700000000000003</v>
      </c>
      <c r="V26" s="11">
        <f t="shared" si="7"/>
        <v>0</v>
      </c>
      <c r="W26" s="11">
        <f t="shared" si="7"/>
        <v>219.8</v>
      </c>
      <c r="X26" s="12">
        <f t="shared" si="7"/>
        <v>4207.3</v>
      </c>
      <c r="Y26" s="11">
        <f t="shared" si="7"/>
        <v>3.1</v>
      </c>
      <c r="Z26" s="11">
        <f t="shared" si="7"/>
        <v>0</v>
      </c>
      <c r="AA26" s="11">
        <f t="shared" si="7"/>
        <v>0.2</v>
      </c>
      <c r="AB26" s="11">
        <f t="shared" si="7"/>
        <v>20.3</v>
      </c>
      <c r="AC26" s="11">
        <f t="shared" si="7"/>
        <v>167.2</v>
      </c>
      <c r="AD26" s="11">
        <f t="shared" si="7"/>
        <v>26343.3</v>
      </c>
      <c r="AE26" s="11">
        <f t="shared" si="7"/>
        <v>3104.1</v>
      </c>
      <c r="AF26" s="11">
        <f t="shared" si="7"/>
        <v>348.7</v>
      </c>
      <c r="AG26" s="11">
        <f t="shared" si="7"/>
        <v>42.7</v>
      </c>
      <c r="AH26" s="11">
        <f t="shared" si="7"/>
        <v>998.8</v>
      </c>
      <c r="AI26" s="11">
        <f t="shared" si="7"/>
        <v>5771.1</v>
      </c>
      <c r="AJ26" s="28">
        <f>SUM(C26:AI26)</f>
        <v>863384.7</v>
      </c>
    </row>
    <row r="27" spans="1:38" x14ac:dyDescent="0.3">
      <c r="A27" s="5"/>
      <c r="B27" s="6" t="s">
        <v>49</v>
      </c>
      <c r="C27" s="10">
        <v>4307.7</v>
      </c>
      <c r="D27" s="10">
        <v>28230.3</v>
      </c>
      <c r="E27" s="10">
        <v>191718.7</v>
      </c>
      <c r="F27" s="10">
        <v>50322</v>
      </c>
      <c r="G27" s="10">
        <v>94835.7</v>
      </c>
      <c r="H27" s="10">
        <v>5297.3</v>
      </c>
      <c r="I27" s="10">
        <v>44.2</v>
      </c>
      <c r="J27" s="10">
        <v>28718.3</v>
      </c>
      <c r="K27" s="10">
        <v>482.9</v>
      </c>
      <c r="L27" s="10">
        <v>27803.200000000001</v>
      </c>
      <c r="M27" s="13">
        <v>2621.4</v>
      </c>
      <c r="N27" s="10">
        <v>1109.5999999999999</v>
      </c>
      <c r="O27" s="10">
        <v>6282.2</v>
      </c>
      <c r="P27" s="10">
        <v>599.5</v>
      </c>
      <c r="Q27" s="10">
        <v>40.799999999999997</v>
      </c>
      <c r="R27" s="10">
        <v>6135.6</v>
      </c>
      <c r="S27" s="10">
        <v>361355.9</v>
      </c>
      <c r="T27" s="10">
        <v>12215.1</v>
      </c>
      <c r="U27" s="10">
        <v>37.700000000000003</v>
      </c>
      <c r="V27" s="10">
        <v>0</v>
      </c>
      <c r="W27" s="10">
        <v>219.8</v>
      </c>
      <c r="X27" s="13">
        <v>4207.3</v>
      </c>
      <c r="Y27" s="10">
        <v>3.1</v>
      </c>
      <c r="Z27" s="10">
        <v>0</v>
      </c>
      <c r="AA27" s="10">
        <v>0.2</v>
      </c>
      <c r="AB27" s="10">
        <v>20.3</v>
      </c>
      <c r="AC27" s="10">
        <v>167.2</v>
      </c>
      <c r="AD27" s="10">
        <v>26343.3</v>
      </c>
      <c r="AE27" s="10">
        <v>3104.1</v>
      </c>
      <c r="AF27" s="10">
        <v>348.7</v>
      </c>
      <c r="AG27" s="10">
        <v>42.7</v>
      </c>
      <c r="AH27" s="10">
        <v>998.8</v>
      </c>
      <c r="AI27" s="10">
        <v>5771.1</v>
      </c>
      <c r="AJ27" s="29">
        <f>SUM(C27:AI27)</f>
        <v>863384.7</v>
      </c>
      <c r="AK27" s="34"/>
    </row>
    <row r="28" spans="1:38" x14ac:dyDescent="0.3">
      <c r="A28" s="5"/>
      <c r="B28" s="6" t="s">
        <v>46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3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3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29">
        <f>SUM(C28:AI28)</f>
        <v>0</v>
      </c>
    </row>
    <row r="29" spans="1:38" ht="6.45" customHeight="1" x14ac:dyDescent="0.3">
      <c r="A29" s="5"/>
      <c r="B29" s="6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3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3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29"/>
    </row>
    <row r="30" spans="1:38" x14ac:dyDescent="0.3">
      <c r="A30" s="3" t="s">
        <v>50</v>
      </c>
      <c r="B30" s="4" t="s">
        <v>51</v>
      </c>
      <c r="C30" s="11">
        <f>C3+C22</f>
        <v>54439.4</v>
      </c>
      <c r="D30" s="11">
        <f t="shared" ref="D30:AI30" si="8">D3+D22</f>
        <v>64458.8</v>
      </c>
      <c r="E30" s="11">
        <f t="shared" si="8"/>
        <v>277249.30000000005</v>
      </c>
      <c r="F30" s="11">
        <f t="shared" si="8"/>
        <v>71128.100000000006</v>
      </c>
      <c r="G30" s="11">
        <f t="shared" si="8"/>
        <v>606503.1</v>
      </c>
      <c r="H30" s="11">
        <f t="shared" si="8"/>
        <v>53476</v>
      </c>
      <c r="I30" s="11">
        <f t="shared" si="8"/>
        <v>1095.6999999999998</v>
      </c>
      <c r="J30" s="11">
        <f t="shared" si="8"/>
        <v>73250.399999999994</v>
      </c>
      <c r="K30" s="11">
        <f t="shared" si="8"/>
        <v>1798.8000000000002</v>
      </c>
      <c r="L30" s="11">
        <f t="shared" si="8"/>
        <v>63718.400000000009</v>
      </c>
      <c r="M30" s="12">
        <f t="shared" si="8"/>
        <v>169958.1</v>
      </c>
      <c r="N30" s="11">
        <f t="shared" si="8"/>
        <v>19873.900000000001</v>
      </c>
      <c r="O30" s="11">
        <f t="shared" si="8"/>
        <v>6865.9</v>
      </c>
      <c r="P30" s="11">
        <f t="shared" si="8"/>
        <v>10334.9</v>
      </c>
      <c r="Q30" s="11">
        <f t="shared" si="8"/>
        <v>1999.7</v>
      </c>
      <c r="R30" s="11">
        <f t="shared" si="8"/>
        <v>38164.299999999996</v>
      </c>
      <c r="S30" s="11">
        <f t="shared" si="8"/>
        <v>1355243.1</v>
      </c>
      <c r="T30" s="11">
        <f t="shared" si="8"/>
        <v>27862.100000000002</v>
      </c>
      <c r="U30" s="11">
        <f t="shared" si="8"/>
        <v>852.4</v>
      </c>
      <c r="V30" s="11">
        <f t="shared" si="8"/>
        <v>947.6</v>
      </c>
      <c r="W30" s="11">
        <f t="shared" si="8"/>
        <v>18176.600000000002</v>
      </c>
      <c r="X30" s="12">
        <f t="shared" si="8"/>
        <v>222421.19999999998</v>
      </c>
      <c r="Y30" s="11">
        <f t="shared" si="8"/>
        <v>5215.5</v>
      </c>
      <c r="Z30" s="11">
        <f t="shared" si="8"/>
        <v>56.2</v>
      </c>
      <c r="AA30" s="11">
        <f t="shared" si="8"/>
        <v>129.1</v>
      </c>
      <c r="AB30" s="11">
        <f t="shared" si="8"/>
        <v>1862</v>
      </c>
      <c r="AC30" s="11">
        <f t="shared" si="8"/>
        <v>25641.500000000004</v>
      </c>
      <c r="AD30" s="11">
        <f t="shared" si="8"/>
        <v>246548.00000000003</v>
      </c>
      <c r="AE30" s="11">
        <f t="shared" si="8"/>
        <v>18051.3</v>
      </c>
      <c r="AF30" s="11">
        <f t="shared" si="8"/>
        <v>19355.5</v>
      </c>
      <c r="AG30" s="11">
        <f t="shared" si="8"/>
        <v>4513.7</v>
      </c>
      <c r="AH30" s="11">
        <f t="shared" si="8"/>
        <v>18524.399999999998</v>
      </c>
      <c r="AI30" s="11">
        <f t="shared" si="8"/>
        <v>28897.4</v>
      </c>
      <c r="AJ30" s="28">
        <f>SUM(C30:AI30)</f>
        <v>3508612.4000000004</v>
      </c>
    </row>
    <row r="31" spans="1:38" x14ac:dyDescent="0.3">
      <c r="A31" s="3" t="s">
        <v>52</v>
      </c>
      <c r="B31" s="4" t="s">
        <v>53</v>
      </c>
      <c r="C31" s="11">
        <f>C3+C22-C10-C17-C18-C26</f>
        <v>1399.6000000000031</v>
      </c>
      <c r="D31" s="11">
        <f t="shared" ref="D31:AI31" si="9">D3+D22-D10-D17-D18-D26</f>
        <v>-3967.1000000000022</v>
      </c>
      <c r="E31" s="11">
        <f t="shared" si="9"/>
        <v>-162059.29999999996</v>
      </c>
      <c r="F31" s="11">
        <f t="shared" si="9"/>
        <v>15541.800000000003</v>
      </c>
      <c r="G31" s="11">
        <f t="shared" si="9"/>
        <v>-85705.800000000047</v>
      </c>
      <c r="H31" s="11">
        <f t="shared" si="9"/>
        <v>-8512.1000000000022</v>
      </c>
      <c r="I31" s="11">
        <f t="shared" si="9"/>
        <v>157.09999999999991</v>
      </c>
      <c r="J31" s="11">
        <f t="shared" si="9"/>
        <v>-57392.000000000015</v>
      </c>
      <c r="K31" s="11">
        <f t="shared" si="9"/>
        <v>-569.0999999999998</v>
      </c>
      <c r="L31" s="11">
        <f t="shared" si="9"/>
        <v>-9542.799999999992</v>
      </c>
      <c r="M31" s="12">
        <f t="shared" si="9"/>
        <v>8994.300000000012</v>
      </c>
      <c r="N31" s="11">
        <f t="shared" si="9"/>
        <v>5513.9000000000015</v>
      </c>
      <c r="O31" s="11">
        <f t="shared" si="9"/>
        <v>-1528.9000000000005</v>
      </c>
      <c r="P31" s="11">
        <f t="shared" si="9"/>
        <v>-276.20000000000255</v>
      </c>
      <c r="Q31" s="11">
        <f t="shared" si="9"/>
        <v>-673.7</v>
      </c>
      <c r="R31" s="11">
        <f t="shared" si="9"/>
        <v>3821.9999999999945</v>
      </c>
      <c r="S31" s="11">
        <f t="shared" si="9"/>
        <v>-3244.2999999999302</v>
      </c>
      <c r="T31" s="11">
        <f t="shared" si="9"/>
        <v>-8421.1999999999989</v>
      </c>
      <c r="U31" s="11">
        <f t="shared" si="9"/>
        <v>-45.000000000000071</v>
      </c>
      <c r="V31" s="11">
        <f t="shared" si="9"/>
        <v>350.5</v>
      </c>
      <c r="W31" s="11">
        <f t="shared" si="9"/>
        <v>453.80000000000217</v>
      </c>
      <c r="X31" s="12">
        <f t="shared" si="9"/>
        <v>125732.29999999999</v>
      </c>
      <c r="Y31" s="11">
        <f t="shared" si="9"/>
        <v>4748.8999999999996</v>
      </c>
      <c r="Z31" s="11">
        <f t="shared" si="9"/>
        <v>26.900000000000002</v>
      </c>
      <c r="AA31" s="11">
        <f t="shared" si="9"/>
        <v>-11.800000000000004</v>
      </c>
      <c r="AB31" s="11">
        <f t="shared" si="9"/>
        <v>292.2999999999999</v>
      </c>
      <c r="AC31" s="11">
        <f t="shared" si="9"/>
        <v>276.30000000000365</v>
      </c>
      <c r="AD31" s="11">
        <f t="shared" si="9"/>
        <v>-13290.599999999969</v>
      </c>
      <c r="AE31" s="11">
        <f t="shared" si="9"/>
        <v>-6139.1</v>
      </c>
      <c r="AF31" s="11">
        <f t="shared" si="9"/>
        <v>1973.1000000000006</v>
      </c>
      <c r="AG31" s="11">
        <f t="shared" si="9"/>
        <v>968.09999999999968</v>
      </c>
      <c r="AH31" s="11">
        <f t="shared" si="9"/>
        <v>10402.799999999997</v>
      </c>
      <c r="AI31" s="11">
        <f t="shared" si="9"/>
        <v>1485.0999999999995</v>
      </c>
      <c r="AJ31" s="28">
        <f>SUM(C31:AI31)</f>
        <v>-179240.19999999992</v>
      </c>
      <c r="AK31" s="20"/>
    </row>
    <row r="32" spans="1:38" x14ac:dyDescent="0.3">
      <c r="A32" s="3" t="s">
        <v>54</v>
      </c>
      <c r="B32" s="4" t="s">
        <v>55</v>
      </c>
      <c r="C32" s="11">
        <f>C9+C26</f>
        <v>53039.799999999996</v>
      </c>
      <c r="D32" s="11">
        <f t="shared" ref="D32:AI32" si="10">D9+D26</f>
        <v>68426</v>
      </c>
      <c r="E32" s="11">
        <f t="shared" si="10"/>
        <v>439308.6</v>
      </c>
      <c r="F32" s="11">
        <f t="shared" si="10"/>
        <v>55586.3</v>
      </c>
      <c r="G32" s="11">
        <f t="shared" si="10"/>
        <v>699255.1</v>
      </c>
      <c r="H32" s="11">
        <f t="shared" si="10"/>
        <v>61988.100000000006</v>
      </c>
      <c r="I32" s="11">
        <f t="shared" si="10"/>
        <v>963.3</v>
      </c>
      <c r="J32" s="11">
        <f t="shared" si="10"/>
        <v>131086</v>
      </c>
      <c r="K32" s="11">
        <f t="shared" si="10"/>
        <v>2367.9</v>
      </c>
      <c r="L32" s="11">
        <f t="shared" si="10"/>
        <v>73261.2</v>
      </c>
      <c r="M32" s="12">
        <f t="shared" si="10"/>
        <v>160963.79999999999</v>
      </c>
      <c r="N32" s="11">
        <f t="shared" si="10"/>
        <v>14360</v>
      </c>
      <c r="O32" s="11">
        <f t="shared" si="10"/>
        <v>8394.7999999999993</v>
      </c>
      <c r="P32" s="11">
        <f t="shared" si="10"/>
        <v>10611.100000000002</v>
      </c>
      <c r="Q32" s="11">
        <f t="shared" si="10"/>
        <v>2673.4</v>
      </c>
      <c r="R32" s="11">
        <f t="shared" si="10"/>
        <v>34342.300000000003</v>
      </c>
      <c r="S32" s="11">
        <f t="shared" si="10"/>
        <v>1358487.4</v>
      </c>
      <c r="T32" s="11">
        <f t="shared" si="10"/>
        <v>36283.300000000003</v>
      </c>
      <c r="U32" s="11">
        <f t="shared" si="10"/>
        <v>897.40000000000009</v>
      </c>
      <c r="V32" s="11">
        <f t="shared" si="10"/>
        <v>597.1</v>
      </c>
      <c r="W32" s="11">
        <f t="shared" si="10"/>
        <v>18031.8</v>
      </c>
      <c r="X32" s="12">
        <f t="shared" si="10"/>
        <v>96688.9</v>
      </c>
      <c r="Y32" s="11">
        <f t="shared" si="10"/>
        <v>466.6</v>
      </c>
      <c r="Z32" s="11">
        <f t="shared" si="10"/>
        <v>29.3</v>
      </c>
      <c r="AA32" s="11">
        <f t="shared" si="10"/>
        <v>140.89999999999998</v>
      </c>
      <c r="AB32" s="11">
        <f t="shared" si="10"/>
        <v>1572.1000000000001</v>
      </c>
      <c r="AC32" s="11">
        <f t="shared" si="10"/>
        <v>25462.600000000002</v>
      </c>
      <c r="AD32" s="11">
        <f t="shared" si="10"/>
        <v>259838.59999999998</v>
      </c>
      <c r="AE32" s="11">
        <f t="shared" si="10"/>
        <v>24218.299999999996</v>
      </c>
      <c r="AF32" s="11">
        <f t="shared" si="10"/>
        <v>17382.400000000001</v>
      </c>
      <c r="AG32" s="11">
        <f t="shared" si="10"/>
        <v>3545.6</v>
      </c>
      <c r="AH32" s="11">
        <f t="shared" si="10"/>
        <v>9766.6</v>
      </c>
      <c r="AI32" s="11">
        <f t="shared" si="10"/>
        <v>27412.300000000003</v>
      </c>
      <c r="AJ32" s="28">
        <f>SUM(C32:AI32)</f>
        <v>3697448.899999999</v>
      </c>
      <c r="AK32" s="20"/>
    </row>
    <row r="33" spans="1:37" x14ac:dyDescent="0.3">
      <c r="A33" s="3" t="s">
        <v>56</v>
      </c>
      <c r="B33" s="4" t="s">
        <v>57</v>
      </c>
      <c r="C33" s="11">
        <f>C20+C22-C26</f>
        <v>1399.6000000000031</v>
      </c>
      <c r="D33" s="11">
        <f t="shared" ref="D33:AI33" si="11">D20+D22-D26</f>
        <v>-3967.1999999999898</v>
      </c>
      <c r="E33" s="11">
        <f t="shared" si="11"/>
        <v>-162059.29999999999</v>
      </c>
      <c r="F33" s="11">
        <f t="shared" si="11"/>
        <v>15541.800000000003</v>
      </c>
      <c r="G33" s="11">
        <f t="shared" si="11"/>
        <v>-92752.000000000058</v>
      </c>
      <c r="H33" s="11">
        <f t="shared" si="11"/>
        <v>-8512.1000000000022</v>
      </c>
      <c r="I33" s="11">
        <f t="shared" si="11"/>
        <v>132.40000000000003</v>
      </c>
      <c r="J33" s="11">
        <f t="shared" si="11"/>
        <v>-57835.600000000006</v>
      </c>
      <c r="K33" s="11">
        <f t="shared" si="11"/>
        <v>-569.09999999999991</v>
      </c>
      <c r="L33" s="11">
        <f t="shared" si="11"/>
        <v>-9542.7999999999956</v>
      </c>
      <c r="M33" s="12">
        <f t="shared" si="11"/>
        <v>8994.3000000000065</v>
      </c>
      <c r="N33" s="11">
        <f t="shared" si="11"/>
        <v>5513.9000000000015</v>
      </c>
      <c r="O33" s="11">
        <f t="shared" si="11"/>
        <v>-1528.9000000000005</v>
      </c>
      <c r="P33" s="11">
        <f t="shared" si="11"/>
        <v>-276.20000000000255</v>
      </c>
      <c r="Q33" s="11">
        <f t="shared" si="11"/>
        <v>-673.69999999999982</v>
      </c>
      <c r="R33" s="11">
        <f t="shared" si="11"/>
        <v>3821.9999999999982</v>
      </c>
      <c r="S33" s="11">
        <f t="shared" si="11"/>
        <v>-3244.2999999999302</v>
      </c>
      <c r="T33" s="11">
        <f t="shared" si="11"/>
        <v>-8421.2000000000007</v>
      </c>
      <c r="U33" s="11">
        <f t="shared" si="11"/>
        <v>-45.000000000000043</v>
      </c>
      <c r="V33" s="11">
        <f t="shared" si="11"/>
        <v>350.5</v>
      </c>
      <c r="W33" s="11">
        <f t="shared" si="11"/>
        <v>144.80000000000069</v>
      </c>
      <c r="X33" s="12">
        <f t="shared" si="11"/>
        <v>125732.29999999999</v>
      </c>
      <c r="Y33" s="11">
        <f t="shared" si="11"/>
        <v>4748.8999999999996</v>
      </c>
      <c r="Z33" s="11">
        <f t="shared" si="11"/>
        <v>26.900000000000002</v>
      </c>
      <c r="AA33" s="11">
        <f t="shared" si="11"/>
        <v>-11.799999999999994</v>
      </c>
      <c r="AB33" s="11">
        <f t="shared" si="11"/>
        <v>289.89999999999981</v>
      </c>
      <c r="AC33" s="11">
        <f t="shared" si="11"/>
        <v>178.90000000000293</v>
      </c>
      <c r="AD33" s="11">
        <f t="shared" si="11"/>
        <v>-13290.599999999969</v>
      </c>
      <c r="AE33" s="11">
        <f t="shared" si="11"/>
        <v>-6166.9999999999982</v>
      </c>
      <c r="AF33" s="11">
        <f t="shared" si="11"/>
        <v>1973.0999999999979</v>
      </c>
      <c r="AG33" s="11">
        <f t="shared" si="11"/>
        <v>968.09999999999968</v>
      </c>
      <c r="AH33" s="11">
        <f t="shared" si="11"/>
        <v>8757.7999999999975</v>
      </c>
      <c r="AI33" s="11">
        <f t="shared" si="11"/>
        <v>1485.1000000000004</v>
      </c>
      <c r="AJ33" s="28">
        <f>SUM(C33:AI33)</f>
        <v>-188836.49999999997</v>
      </c>
      <c r="AK33" s="20"/>
    </row>
    <row r="34" spans="1:37" ht="5.25" customHeight="1" x14ac:dyDescent="0.3">
      <c r="A34" s="22"/>
      <c r="B34" s="21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1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30"/>
      <c r="AK34" s="20"/>
    </row>
    <row r="35" spans="1:37" x14ac:dyDescent="0.3">
      <c r="A35" s="3" t="s">
        <v>63</v>
      </c>
      <c r="B35" s="4" t="s">
        <v>64</v>
      </c>
      <c r="C35" s="11">
        <f>+C36+C37+C38</f>
        <v>12876.3</v>
      </c>
      <c r="D35" s="11">
        <f t="shared" ref="D35:AI35" si="12">+D36+D37+D38</f>
        <v>65689.600000000006</v>
      </c>
      <c r="E35" s="11">
        <f t="shared" si="12"/>
        <v>304152</v>
      </c>
      <c r="F35" s="11">
        <f t="shared" si="12"/>
        <v>7886.9</v>
      </c>
      <c r="G35" s="11">
        <f t="shared" si="12"/>
        <v>698790.5</v>
      </c>
      <c r="H35" s="11">
        <f t="shared" si="12"/>
        <v>19788.8</v>
      </c>
      <c r="I35" s="11">
        <f t="shared" si="12"/>
        <v>424.7</v>
      </c>
      <c r="J35" s="11">
        <f t="shared" si="12"/>
        <v>90414.6</v>
      </c>
      <c r="K35" s="11">
        <f t="shared" si="12"/>
        <v>11176.900000000001</v>
      </c>
      <c r="L35" s="11">
        <f t="shared" si="12"/>
        <v>76330.400000000009</v>
      </c>
      <c r="M35" s="12">
        <f t="shared" si="12"/>
        <v>81547.099999999991</v>
      </c>
      <c r="N35" s="11">
        <f t="shared" si="12"/>
        <v>9237.1</v>
      </c>
      <c r="O35" s="11">
        <f t="shared" si="12"/>
        <v>9471.2999999999993</v>
      </c>
      <c r="P35" s="11">
        <f t="shared" si="12"/>
        <v>10103.099999999999</v>
      </c>
      <c r="Q35" s="11">
        <f t="shared" si="12"/>
        <v>4373.9000000000005</v>
      </c>
      <c r="R35" s="11">
        <f t="shared" si="12"/>
        <v>6746.6</v>
      </c>
      <c r="S35" s="11">
        <f t="shared" si="12"/>
        <v>229940.5</v>
      </c>
      <c r="T35" s="11">
        <f t="shared" si="12"/>
        <v>22751.8</v>
      </c>
      <c r="U35" s="11">
        <f t="shared" si="12"/>
        <v>1513.2</v>
      </c>
      <c r="V35" s="11">
        <f t="shared" si="12"/>
        <v>700</v>
      </c>
      <c r="W35" s="11">
        <f t="shared" si="12"/>
        <v>5172.8999999999996</v>
      </c>
      <c r="X35" s="12">
        <f t="shared" si="12"/>
        <v>55540.9</v>
      </c>
      <c r="Y35" s="11">
        <f t="shared" si="12"/>
        <v>29.5</v>
      </c>
      <c r="Z35" s="11">
        <f t="shared" si="12"/>
        <v>0</v>
      </c>
      <c r="AA35" s="11">
        <f t="shared" si="12"/>
        <v>11.8</v>
      </c>
      <c r="AB35" s="11">
        <f t="shared" si="12"/>
        <v>272.10000000000002</v>
      </c>
      <c r="AC35" s="11">
        <f t="shared" si="12"/>
        <v>11782</v>
      </c>
      <c r="AD35" s="11">
        <f t="shared" si="12"/>
        <v>48854.299999999996</v>
      </c>
      <c r="AE35" s="11">
        <f t="shared" si="12"/>
        <v>18931</v>
      </c>
      <c r="AF35" s="11">
        <f t="shared" si="12"/>
        <v>10200.9</v>
      </c>
      <c r="AG35" s="11">
        <f t="shared" si="12"/>
        <v>1791.9</v>
      </c>
      <c r="AH35" s="11">
        <f t="shared" si="12"/>
        <v>10053.099999999999</v>
      </c>
      <c r="AI35" s="11">
        <f t="shared" si="12"/>
        <v>13607.5</v>
      </c>
      <c r="AJ35" s="28">
        <f>SUM(C35:AI35)</f>
        <v>1840163.2000000002</v>
      </c>
      <c r="AK35" s="20"/>
    </row>
    <row r="36" spans="1:37" x14ac:dyDescent="0.3">
      <c r="A36" s="5"/>
      <c r="B36" s="6" t="s">
        <v>65</v>
      </c>
      <c r="C36" s="10">
        <v>10200.6</v>
      </c>
      <c r="D36" s="10">
        <v>19547.599999999999</v>
      </c>
      <c r="E36" s="10">
        <v>63249</v>
      </c>
      <c r="F36" s="10">
        <v>5419.9</v>
      </c>
      <c r="G36" s="10">
        <v>12357.1</v>
      </c>
      <c r="H36" s="10">
        <v>8379</v>
      </c>
      <c r="I36" s="10">
        <v>360.7</v>
      </c>
      <c r="J36" s="10">
        <v>38945.800000000003</v>
      </c>
      <c r="K36" s="10">
        <v>8521.7000000000007</v>
      </c>
      <c r="L36" s="10">
        <v>60462.8</v>
      </c>
      <c r="M36" s="13">
        <v>30054.1</v>
      </c>
      <c r="N36" s="10">
        <v>7505.5</v>
      </c>
      <c r="O36" s="10">
        <v>8245.5</v>
      </c>
      <c r="P36" s="10">
        <v>6990.3</v>
      </c>
      <c r="Q36" s="10">
        <v>3760.8</v>
      </c>
      <c r="R36" s="10">
        <v>2509.7999999999997</v>
      </c>
      <c r="S36" s="10">
        <v>0</v>
      </c>
      <c r="T36" s="10">
        <v>4293.8</v>
      </c>
      <c r="U36" s="10">
        <v>1345.7</v>
      </c>
      <c r="V36" s="10">
        <v>0</v>
      </c>
      <c r="W36" s="10">
        <v>1384.7</v>
      </c>
      <c r="X36" s="13">
        <v>17328.400000000001</v>
      </c>
      <c r="Y36" s="10">
        <v>16.399999999999999</v>
      </c>
      <c r="Z36" s="10">
        <v>0</v>
      </c>
      <c r="AA36" s="10">
        <v>11.8</v>
      </c>
      <c r="AB36" s="10">
        <v>117.10000000000001</v>
      </c>
      <c r="AC36" s="10">
        <v>2710.5</v>
      </c>
      <c r="AD36" s="10">
        <v>4574.7</v>
      </c>
      <c r="AE36" s="10">
        <v>1885.5</v>
      </c>
      <c r="AF36" s="10">
        <v>6739.5</v>
      </c>
      <c r="AG36" s="10">
        <v>1726.9</v>
      </c>
      <c r="AH36" s="10">
        <v>7709.9</v>
      </c>
      <c r="AI36" s="10">
        <v>9075.6</v>
      </c>
      <c r="AJ36" s="29">
        <f>SUM(C36:AI36)</f>
        <v>345430.70000000007</v>
      </c>
      <c r="AK36" s="20"/>
    </row>
    <row r="37" spans="1:37" x14ac:dyDescent="0.3">
      <c r="A37" s="5"/>
      <c r="B37" s="6" t="s">
        <v>66</v>
      </c>
      <c r="C37" s="10">
        <v>2675.7</v>
      </c>
      <c r="D37" s="10">
        <v>46142</v>
      </c>
      <c r="E37" s="10">
        <v>240903</v>
      </c>
      <c r="F37" s="10">
        <v>2467</v>
      </c>
      <c r="G37" s="10">
        <v>434013.6</v>
      </c>
      <c r="H37" s="10">
        <v>11409.8</v>
      </c>
      <c r="I37" s="10">
        <v>64</v>
      </c>
      <c r="J37" s="10">
        <v>51468.800000000003</v>
      </c>
      <c r="K37" s="10">
        <v>2655.2</v>
      </c>
      <c r="L37" s="10">
        <v>15867.6</v>
      </c>
      <c r="M37" s="13">
        <v>49739.6</v>
      </c>
      <c r="N37" s="10">
        <v>1731.6</v>
      </c>
      <c r="O37" s="10">
        <v>1225.8</v>
      </c>
      <c r="P37" s="10">
        <v>1466</v>
      </c>
      <c r="Q37" s="10">
        <v>613.1</v>
      </c>
      <c r="R37" s="10">
        <v>4236.8</v>
      </c>
      <c r="S37" s="10">
        <v>229940.5</v>
      </c>
      <c r="T37" s="10">
        <v>18458</v>
      </c>
      <c r="U37" s="10">
        <v>167.5</v>
      </c>
      <c r="V37" s="10">
        <v>0</v>
      </c>
      <c r="W37" s="10">
        <v>3788.2</v>
      </c>
      <c r="X37" s="13">
        <v>38212.5</v>
      </c>
      <c r="Y37" s="10">
        <v>13.1</v>
      </c>
      <c r="Z37" s="10">
        <v>0</v>
      </c>
      <c r="AA37" s="10">
        <v>0</v>
      </c>
      <c r="AB37" s="10">
        <v>155</v>
      </c>
      <c r="AC37" s="10">
        <v>5922.3</v>
      </c>
      <c r="AD37" s="10">
        <v>44279.6</v>
      </c>
      <c r="AE37" s="10">
        <v>17045.5</v>
      </c>
      <c r="AF37" s="10">
        <v>3461.4</v>
      </c>
      <c r="AG37" s="10">
        <v>0</v>
      </c>
      <c r="AH37" s="10">
        <v>2343.1999999999998</v>
      </c>
      <c r="AI37" s="10">
        <v>4531.8999999999996</v>
      </c>
      <c r="AJ37" s="29">
        <f>SUM(C37:AI37)</f>
        <v>1234998.3</v>
      </c>
      <c r="AK37" s="20"/>
    </row>
    <row r="38" spans="1:37" x14ac:dyDescent="0.3">
      <c r="A38" s="5"/>
      <c r="B38" s="6" t="s">
        <v>67</v>
      </c>
      <c r="C38" s="10">
        <v>0</v>
      </c>
      <c r="D38" s="10">
        <v>0</v>
      </c>
      <c r="E38" s="10">
        <v>0</v>
      </c>
      <c r="F38" s="10">
        <v>0</v>
      </c>
      <c r="G38" s="10">
        <v>252419.8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3">
        <v>1753.4</v>
      </c>
      <c r="N38" s="10">
        <v>0</v>
      </c>
      <c r="O38" s="10">
        <v>0</v>
      </c>
      <c r="P38" s="10">
        <v>1646.8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700</v>
      </c>
      <c r="W38" s="10">
        <v>0</v>
      </c>
      <c r="X38" s="13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3149.2</v>
      </c>
      <c r="AD38" s="10">
        <v>0</v>
      </c>
      <c r="AE38" s="10">
        <v>0</v>
      </c>
      <c r="AF38" s="10">
        <v>0</v>
      </c>
      <c r="AG38" s="10">
        <v>65</v>
      </c>
      <c r="AH38" s="10">
        <v>0</v>
      </c>
      <c r="AI38" s="10">
        <v>0</v>
      </c>
      <c r="AJ38" s="29">
        <f>SUM(C38:AI38)</f>
        <v>259734.19999999998</v>
      </c>
      <c r="AK38" s="20"/>
    </row>
    <row r="39" spans="1:37" ht="6.75" customHeight="1" x14ac:dyDescent="0.3">
      <c r="A39" s="16"/>
      <c r="B39" s="17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1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1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30"/>
      <c r="AK39" s="20"/>
    </row>
    <row r="40" spans="1:37" x14ac:dyDescent="0.3">
      <c r="A40" s="3" t="s">
        <v>68</v>
      </c>
      <c r="B40" s="4" t="s">
        <v>69</v>
      </c>
      <c r="C40" s="11">
        <f>+C41+C42+C43</f>
        <v>14275.900000000001</v>
      </c>
      <c r="D40" s="11">
        <f t="shared" ref="D40:AI40" si="13">+D41+D42+D43</f>
        <v>61722.399999999994</v>
      </c>
      <c r="E40" s="11">
        <f t="shared" si="13"/>
        <v>142092.70000000001</v>
      </c>
      <c r="F40" s="11">
        <f t="shared" si="13"/>
        <v>23428.7</v>
      </c>
      <c r="G40" s="11">
        <f t="shared" si="13"/>
        <v>606038.5</v>
      </c>
      <c r="H40" s="11">
        <f t="shared" si="13"/>
        <v>11276.7</v>
      </c>
      <c r="I40" s="11">
        <f t="shared" si="13"/>
        <v>557.1</v>
      </c>
      <c r="J40" s="11">
        <f t="shared" si="13"/>
        <v>32579</v>
      </c>
      <c r="K40" s="11">
        <f t="shared" si="13"/>
        <v>10607.8</v>
      </c>
      <c r="L40" s="11">
        <f t="shared" si="13"/>
        <v>66787.599999999991</v>
      </c>
      <c r="M40" s="12">
        <f t="shared" si="13"/>
        <v>90541.39999999998</v>
      </c>
      <c r="N40" s="11">
        <f t="shared" si="13"/>
        <v>14751</v>
      </c>
      <c r="O40" s="11">
        <f t="shared" si="13"/>
        <v>7942.4</v>
      </c>
      <c r="P40" s="11">
        <f t="shared" si="13"/>
        <v>9826.9000000000015</v>
      </c>
      <c r="Q40" s="11">
        <f t="shared" si="13"/>
        <v>3700.2</v>
      </c>
      <c r="R40" s="11">
        <f t="shared" si="13"/>
        <v>10568.6</v>
      </c>
      <c r="S40" s="11">
        <f t="shared" si="13"/>
        <v>226696.2</v>
      </c>
      <c r="T40" s="11">
        <f t="shared" si="13"/>
        <v>14330.6</v>
      </c>
      <c r="U40" s="11">
        <f t="shared" si="13"/>
        <v>1468.2</v>
      </c>
      <c r="V40" s="11">
        <f t="shared" si="13"/>
        <v>1050.5</v>
      </c>
      <c r="W40" s="11">
        <f t="shared" si="13"/>
        <v>5317.7</v>
      </c>
      <c r="X40" s="12">
        <f t="shared" si="13"/>
        <v>181273.19999999998</v>
      </c>
      <c r="Y40" s="11">
        <f t="shared" si="13"/>
        <v>4778.3999999999996</v>
      </c>
      <c r="Z40" s="11">
        <f t="shared" si="13"/>
        <v>26.9</v>
      </c>
      <c r="AA40" s="11">
        <f t="shared" si="13"/>
        <v>0</v>
      </c>
      <c r="AB40" s="11">
        <f t="shared" si="13"/>
        <v>561.99999999999989</v>
      </c>
      <c r="AC40" s="11">
        <f t="shared" si="13"/>
        <v>11960.900000000001</v>
      </c>
      <c r="AD40" s="11">
        <f t="shared" si="13"/>
        <v>35563.699999999997</v>
      </c>
      <c r="AE40" s="11">
        <f t="shared" si="13"/>
        <v>12764</v>
      </c>
      <c r="AF40" s="11">
        <f t="shared" si="13"/>
        <v>12174</v>
      </c>
      <c r="AG40" s="11">
        <f t="shared" si="13"/>
        <v>2760</v>
      </c>
      <c r="AH40" s="11">
        <f t="shared" si="13"/>
        <v>18810.899999999998</v>
      </c>
      <c r="AI40" s="11">
        <f t="shared" si="13"/>
        <v>15092.599999999999</v>
      </c>
      <c r="AJ40" s="28">
        <f>SUM(C40:AI40)</f>
        <v>1651326.6999999993</v>
      </c>
      <c r="AK40" s="20"/>
    </row>
    <row r="41" spans="1:37" x14ac:dyDescent="0.3">
      <c r="A41" s="5"/>
      <c r="B41" s="6" t="s">
        <v>70</v>
      </c>
      <c r="C41" s="10">
        <v>6078.3</v>
      </c>
      <c r="D41" s="10">
        <v>60942.299999999996</v>
      </c>
      <c r="E41" s="10">
        <v>120237.3</v>
      </c>
      <c r="F41" s="10">
        <v>23428.7</v>
      </c>
      <c r="G41" s="10">
        <v>237955.1</v>
      </c>
      <c r="H41" s="10">
        <v>9107.7000000000007</v>
      </c>
      <c r="I41" s="10">
        <v>223.6</v>
      </c>
      <c r="J41" s="10">
        <v>28859</v>
      </c>
      <c r="K41" s="10">
        <v>8164.5</v>
      </c>
      <c r="L41" s="10">
        <v>63549.2</v>
      </c>
      <c r="M41" s="13">
        <v>69169.099999999991</v>
      </c>
      <c r="N41" s="10">
        <v>6079.9</v>
      </c>
      <c r="O41" s="10">
        <v>7311.2</v>
      </c>
      <c r="P41" s="10">
        <v>6443.2</v>
      </c>
      <c r="Q41" s="10">
        <v>2681.7</v>
      </c>
      <c r="R41" s="10">
        <v>9429.8000000000011</v>
      </c>
      <c r="S41" s="10">
        <v>226696.2</v>
      </c>
      <c r="T41" s="10">
        <v>12373.7</v>
      </c>
      <c r="U41" s="10">
        <v>1415.2</v>
      </c>
      <c r="V41" s="10">
        <v>1050.5</v>
      </c>
      <c r="W41" s="10">
        <v>4521.5</v>
      </c>
      <c r="X41" s="13">
        <v>150519.4</v>
      </c>
      <c r="Y41" s="10">
        <v>3803.4</v>
      </c>
      <c r="Z41" s="10">
        <v>26.9</v>
      </c>
      <c r="AA41" s="10">
        <v>0</v>
      </c>
      <c r="AB41" s="10">
        <v>527.19999999999993</v>
      </c>
      <c r="AC41" s="10">
        <v>5303.8</v>
      </c>
      <c r="AD41" s="10">
        <v>32284.5</v>
      </c>
      <c r="AE41" s="10">
        <v>12764</v>
      </c>
      <c r="AF41" s="10">
        <v>11435.7</v>
      </c>
      <c r="AG41" s="10">
        <v>2526.9</v>
      </c>
      <c r="AH41" s="10">
        <v>17289.8</v>
      </c>
      <c r="AI41" s="10">
        <v>10936.4</v>
      </c>
      <c r="AJ41" s="29">
        <f>SUM(C41:AI41)</f>
        <v>1153135.6999999993</v>
      </c>
      <c r="AK41" s="20"/>
    </row>
    <row r="42" spans="1:37" x14ac:dyDescent="0.3">
      <c r="A42" s="5"/>
      <c r="B42" s="6" t="s">
        <v>71</v>
      </c>
      <c r="C42" s="10">
        <v>8197.6</v>
      </c>
      <c r="D42" s="10">
        <v>227.5</v>
      </c>
      <c r="E42" s="10">
        <v>21855.4</v>
      </c>
      <c r="F42" s="10">
        <v>0</v>
      </c>
      <c r="G42" s="10">
        <v>101614.3</v>
      </c>
      <c r="H42" s="10">
        <v>2169</v>
      </c>
      <c r="I42" s="10">
        <v>333.5</v>
      </c>
      <c r="J42" s="10">
        <v>3720</v>
      </c>
      <c r="K42" s="10">
        <v>2443.3000000000002</v>
      </c>
      <c r="L42" s="10">
        <v>3238.4</v>
      </c>
      <c r="M42" s="13">
        <v>21297.1</v>
      </c>
      <c r="N42" s="33">
        <v>8671.1</v>
      </c>
      <c r="O42" s="10">
        <v>631.20000000000005</v>
      </c>
      <c r="P42" s="10">
        <v>1193.9000000000001</v>
      </c>
      <c r="Q42" s="10">
        <v>1018.5</v>
      </c>
      <c r="R42" s="10">
        <v>1138.8</v>
      </c>
      <c r="S42" s="10">
        <v>0</v>
      </c>
      <c r="T42" s="10">
        <v>1956.9</v>
      </c>
      <c r="U42" s="10">
        <v>53</v>
      </c>
      <c r="V42" s="10">
        <v>0</v>
      </c>
      <c r="W42" s="10">
        <v>796.2</v>
      </c>
      <c r="X42" s="13">
        <v>30753.8</v>
      </c>
      <c r="Y42" s="10">
        <v>975</v>
      </c>
      <c r="Z42" s="10">
        <v>0</v>
      </c>
      <c r="AA42" s="10">
        <v>0</v>
      </c>
      <c r="AB42" s="10">
        <v>34.799999999999997</v>
      </c>
      <c r="AC42" s="10">
        <v>1542.3</v>
      </c>
      <c r="AD42" s="10">
        <v>3279.2</v>
      </c>
      <c r="AE42" s="10">
        <v>0</v>
      </c>
      <c r="AF42" s="10">
        <v>738.3</v>
      </c>
      <c r="AG42" s="10">
        <v>161.19999999999999</v>
      </c>
      <c r="AH42" s="10">
        <v>21.1</v>
      </c>
      <c r="AI42" s="10">
        <v>4156.2</v>
      </c>
      <c r="AJ42" s="29">
        <f>SUM(C42:AI42)</f>
        <v>222217.59999999998</v>
      </c>
      <c r="AK42" s="20"/>
    </row>
    <row r="43" spans="1:37" ht="15" thickBot="1" x14ac:dyDescent="0.35">
      <c r="A43" s="18"/>
      <c r="B43" s="19" t="s">
        <v>72</v>
      </c>
      <c r="C43" s="23">
        <v>0</v>
      </c>
      <c r="D43" s="23">
        <v>552.6</v>
      </c>
      <c r="E43" s="23">
        <v>0</v>
      </c>
      <c r="F43" s="23">
        <v>0</v>
      </c>
      <c r="G43" s="23">
        <v>266469.09999999998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4">
        <v>75.2</v>
      </c>
      <c r="N43" s="23">
        <v>0</v>
      </c>
      <c r="O43" s="23">
        <v>0</v>
      </c>
      <c r="P43" s="23">
        <v>2189.8000000000002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4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5114.8</v>
      </c>
      <c r="AD43" s="23">
        <v>0</v>
      </c>
      <c r="AE43" s="23">
        <v>0</v>
      </c>
      <c r="AF43" s="23">
        <v>0</v>
      </c>
      <c r="AG43" s="23">
        <v>71.900000000000006</v>
      </c>
      <c r="AH43" s="23">
        <v>1500</v>
      </c>
      <c r="AI43" s="23">
        <v>0</v>
      </c>
      <c r="AJ43" s="31">
        <f>SUM(C43:AI43)</f>
        <v>275973.39999999997</v>
      </c>
      <c r="AK43" s="20"/>
    </row>
    <row r="44" spans="1:37" x14ac:dyDescent="0.3"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</row>
    <row r="45" spans="1:37" x14ac:dyDescent="0.3"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</row>
    <row r="46" spans="1:37" x14ac:dyDescent="0.3"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</row>
  </sheetData>
  <mergeCells count="1">
    <mergeCell ref="A1:B1"/>
  </mergeCells>
  <printOptions horizontalCentered="1" verticalCentered="1"/>
  <pageMargins left="0.39370078740157483" right="0.39370078740157483" top="0.78740157480314965" bottom="0.98425196850393704" header="0.19685039370078741" footer="0.59055118110236227"/>
  <pageSetup paperSize="9" scale="82" orientation="landscape" r:id="rId1"/>
  <headerFooter>
    <oddHeader>&amp;CEjecución Presupuestaria de Empresas Públicas No Financieras
(En millones de pesos. Base Devengado)
Acumulado al 30-09-23</oddHeader>
    <oddFooter>&amp;L      Nota: datos provisorios suministrados por las empresas públicas. Fecha de corte de la información: 28/11/23. 
      (*) Base Caja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III TRIMESTRE 2023</vt:lpstr>
      <vt:lpstr>'III TRIMESTRE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Fiamma Yamila</dc:creator>
  <cp:lastModifiedBy>Fiamma Coronel</cp:lastModifiedBy>
  <cp:lastPrinted>2023-12-01T17:37:13Z</cp:lastPrinted>
  <dcterms:created xsi:type="dcterms:W3CDTF">2020-07-08T18:07:03Z</dcterms:created>
  <dcterms:modified xsi:type="dcterms:W3CDTF">2023-12-01T18:07:25Z</dcterms:modified>
</cp:coreProperties>
</file>